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8440" windowHeight="11760" tabRatio="631" activeTab="7"/>
  </bookViews>
  <sheets>
    <sheet name="1" sheetId="12" r:id="rId1"/>
    <sheet name="2" sheetId="115" r:id="rId2"/>
    <sheet name=" 3(20)" sheetId="151" r:id="rId3"/>
    <sheet name=" 3(21)" sheetId="154" r:id="rId4"/>
    <sheet name="4" sheetId="125" r:id="rId5"/>
    <sheet name="5" sheetId="126" r:id="rId6"/>
    <sheet name="6" sheetId="119" r:id="rId7"/>
    <sheet name="7" sheetId="120" r:id="rId8"/>
    <sheet name="8" sheetId="152" r:id="rId9"/>
  </sheets>
  <definedNames>
    <definedName name="_xlnm._FilterDatabase" localSheetId="0" hidden="1">'1'!$A$15:$Y$114</definedName>
    <definedName name="_xlnm._FilterDatabase" localSheetId="4" hidden="1">'4'!#REF!</definedName>
    <definedName name="_xlnm._FilterDatabase" localSheetId="5" hidden="1">'5'!#REF!</definedName>
    <definedName name="_xlnm._FilterDatabase" localSheetId="6" hidden="1">'6'!$A$15:$O$15</definedName>
    <definedName name="_xlnm._FilterDatabase" localSheetId="7" hidden="1">'7'!$A$10:$AE$14</definedName>
    <definedName name="_xlnm.Print_Titles" localSheetId="2">' 3(20)'!$11:$15</definedName>
    <definedName name="_xlnm.Print_Titles" localSheetId="3">' 3(21)'!$11:$15</definedName>
    <definedName name="_xlnm.Print_Area" localSheetId="2">' 3(20)'!$A$1:$AT$103</definedName>
    <definedName name="_xlnm.Print_Area" localSheetId="3">' 3(21)'!$A$1:$AT$100</definedName>
    <definedName name="_xlnm.Print_Area" localSheetId="0">'1'!$A$1:$Y$122</definedName>
    <definedName name="_xlnm.Print_Area" localSheetId="1">'2'!$A$1:$Q$123</definedName>
    <definedName name="_xlnm.Print_Area" localSheetId="4">'4'!$A$1:$Y$128</definedName>
    <definedName name="_xlnm.Print_Area" localSheetId="5">'5'!$A$1:$AL$146</definedName>
    <definedName name="_xlnm.Print_Area" localSheetId="6">'6'!$A$1:$O$124</definedName>
    <definedName name="_xlnm.Print_Area" localSheetId="7">'7'!$A$1:$AE$125</definedName>
    <definedName name="_xlnm.Print_Area" localSheetId="8">'8'!$A$1:$E$60</definedName>
  </definedNames>
  <calcPr calcId="125725" iterateDelta="1E-4"/>
</workbook>
</file>

<file path=xl/calcChain.xml><?xml version="1.0" encoding="utf-8"?>
<calcChain xmlns="http://schemas.openxmlformats.org/spreadsheetml/2006/main">
  <c r="L64" i="120"/>
  <c r="M64"/>
  <c r="N64"/>
  <c r="O64"/>
  <c r="P64"/>
  <c r="Q64"/>
  <c r="K64"/>
  <c r="E64"/>
  <c r="F64"/>
  <c r="G64"/>
  <c r="H64"/>
  <c r="I64"/>
  <c r="J64"/>
  <c r="D64"/>
  <c r="E88"/>
  <c r="F88"/>
  <c r="G88"/>
  <c r="H88"/>
  <c r="I88"/>
  <c r="J88"/>
  <c r="D88"/>
  <c r="E85"/>
  <c r="F85"/>
  <c r="G85"/>
  <c r="H85"/>
  <c r="I85"/>
  <c r="J85"/>
  <c r="D85"/>
  <c r="E82"/>
  <c r="F82"/>
  <c r="G82"/>
  <c r="H82"/>
  <c r="I82"/>
  <c r="J82"/>
  <c r="D82"/>
  <c r="E80"/>
  <c r="F80"/>
  <c r="G80"/>
  <c r="H80"/>
  <c r="I80"/>
  <c r="J80"/>
  <c r="D80"/>
  <c r="E78"/>
  <c r="F78"/>
  <c r="G78"/>
  <c r="H78"/>
  <c r="I78"/>
  <c r="J78"/>
  <c r="D78"/>
  <c r="E75"/>
  <c r="F75"/>
  <c r="G75"/>
  <c r="H75"/>
  <c r="I75"/>
  <c r="J75"/>
  <c r="D75"/>
  <c r="E73"/>
  <c r="F73"/>
  <c r="G73"/>
  <c r="H73"/>
  <c r="I73"/>
  <c r="J73"/>
  <c r="D73"/>
  <c r="E70"/>
  <c r="F70"/>
  <c r="G70"/>
  <c r="H70"/>
  <c r="I70"/>
  <c r="J70"/>
  <c r="D70"/>
  <c r="E67"/>
  <c r="F67"/>
  <c r="G67"/>
  <c r="H67"/>
  <c r="I67"/>
  <c r="J67"/>
  <c r="D67"/>
  <c r="J65"/>
  <c r="E65"/>
  <c r="F65"/>
  <c r="G65"/>
  <c r="H65"/>
  <c r="I65"/>
  <c r="D65"/>
  <c r="M67" i="125"/>
  <c r="F67"/>
  <c r="Y65" i="120" l="1"/>
  <c r="Z65"/>
  <c r="AA65"/>
  <c r="AB65"/>
  <c r="AC65"/>
  <c r="AD65"/>
  <c r="AE65"/>
  <c r="Y66"/>
  <c r="Z66"/>
  <c r="AA66"/>
  <c r="AB66"/>
  <c r="AC66"/>
  <c r="AD66"/>
  <c r="AE66"/>
  <c r="Y67"/>
  <c r="Z67"/>
  <c r="AA67"/>
  <c r="AB67"/>
  <c r="AC67"/>
  <c r="AD67"/>
  <c r="AE67"/>
  <c r="Y68"/>
  <c r="Z68"/>
  <c r="AA68"/>
  <c r="AB68"/>
  <c r="AC68"/>
  <c r="AD68"/>
  <c r="AE68"/>
  <c r="Y69"/>
  <c r="Z69"/>
  <c r="AA69"/>
  <c r="AB69"/>
  <c r="AC69"/>
  <c r="AD69"/>
  <c r="AE69"/>
  <c r="Y70"/>
  <c r="Z70"/>
  <c r="AA70"/>
  <c r="AB70"/>
  <c r="AC70"/>
  <c r="AD70"/>
  <c r="AE70"/>
  <c r="Y71"/>
  <c r="Z71"/>
  <c r="AA71"/>
  <c r="AB71"/>
  <c r="AC71"/>
  <c r="AD71"/>
  <c r="AE71"/>
  <c r="Y72"/>
  <c r="Z72"/>
  <c r="AA72"/>
  <c r="AB72"/>
  <c r="AC72"/>
  <c r="AD72"/>
  <c r="AE72"/>
  <c r="Y73"/>
  <c r="Z73"/>
  <c r="AA73"/>
  <c r="AB73"/>
  <c r="AC73"/>
  <c r="AD73"/>
  <c r="AE73"/>
  <c r="Y74"/>
  <c r="Z74"/>
  <c r="AA74"/>
  <c r="AB74"/>
  <c r="AC74"/>
  <c r="AD74"/>
  <c r="AE74"/>
  <c r="Y75"/>
  <c r="Z75"/>
  <c r="AA75"/>
  <c r="AB75"/>
  <c r="AC75"/>
  <c r="AD75"/>
  <c r="AE75"/>
  <c r="Y76"/>
  <c r="Z76"/>
  <c r="AA76"/>
  <c r="AB76"/>
  <c r="AC76"/>
  <c r="AD76"/>
  <c r="AE76"/>
  <c r="Y77"/>
  <c r="Z77"/>
  <c r="AA77"/>
  <c r="AB77"/>
  <c r="AC77"/>
  <c r="AD77"/>
  <c r="AE77"/>
  <c r="Y78"/>
  <c r="Z78"/>
  <c r="AA78"/>
  <c r="AB78"/>
  <c r="AC78"/>
  <c r="AD78"/>
  <c r="AE78"/>
  <c r="Y79"/>
  <c r="Z79"/>
  <c r="AA79"/>
  <c r="AB79"/>
  <c r="AC79"/>
  <c r="AD79"/>
  <c r="AE79"/>
  <c r="Y80"/>
  <c r="Z80"/>
  <c r="AA80"/>
  <c r="AB80"/>
  <c r="AC80"/>
  <c r="AD80"/>
  <c r="AE80"/>
  <c r="Y81"/>
  <c r="Z81"/>
  <c r="AA81"/>
  <c r="AB81"/>
  <c r="AC81"/>
  <c r="AD81"/>
  <c r="AE81"/>
  <c r="Y82"/>
  <c r="Z82"/>
  <c r="AA82"/>
  <c r="AB82"/>
  <c r="AC82"/>
  <c r="AD82"/>
  <c r="AE82"/>
  <c r="Y83"/>
  <c r="Z83"/>
  <c r="AA83"/>
  <c r="AB83"/>
  <c r="AC83"/>
  <c r="AD83"/>
  <c r="AE83"/>
  <c r="Y84"/>
  <c r="Z84"/>
  <c r="AA84"/>
  <c r="AB84"/>
  <c r="AC84"/>
  <c r="AD84"/>
  <c r="AE84"/>
  <c r="Y85"/>
  <c r="Z85"/>
  <c r="AA85"/>
  <c r="AB85"/>
  <c r="AC85"/>
  <c r="AD85"/>
  <c r="AE85"/>
  <c r="Y86"/>
  <c r="Z86"/>
  <c r="AA86"/>
  <c r="AB86"/>
  <c r="AC86"/>
  <c r="AD86"/>
  <c r="AE86"/>
  <c r="Y87"/>
  <c r="Z87"/>
  <c r="AA87"/>
  <c r="AB87"/>
  <c r="AC87"/>
  <c r="AD87"/>
  <c r="AE87"/>
  <c r="Y88"/>
  <c r="Z88"/>
  <c r="AA88"/>
  <c r="AB88"/>
  <c r="AC88"/>
  <c r="AD88"/>
  <c r="AE88"/>
  <c r="Y89"/>
  <c r="Z89"/>
  <c r="AA89"/>
  <c r="AB89"/>
  <c r="AC89"/>
  <c r="AD89"/>
  <c r="AE89"/>
  <c r="Y90"/>
  <c r="Z90"/>
  <c r="AA90"/>
  <c r="AB90"/>
  <c r="AC90"/>
  <c r="AD90"/>
  <c r="AE90"/>
  <c r="Y91"/>
  <c r="Z91"/>
  <c r="AA91"/>
  <c r="AB91"/>
  <c r="AC91"/>
  <c r="AD91"/>
  <c r="AE91"/>
  <c r="Y92"/>
  <c r="Z92"/>
  <c r="AA92"/>
  <c r="AB92"/>
  <c r="AC92"/>
  <c r="AD92"/>
  <c r="AE92"/>
  <c r="AE64"/>
  <c r="AE19" s="1"/>
  <c r="AD64"/>
  <c r="AD19" s="1"/>
  <c r="AC64"/>
  <c r="AC19" s="1"/>
  <c r="AB64"/>
  <c r="AB19" s="1"/>
  <c r="AA64"/>
  <c r="AA19" s="1"/>
  <c r="Z64"/>
  <c r="Z19" s="1"/>
  <c r="Y64"/>
  <c r="Y19" s="1"/>
  <c r="T98" i="125"/>
  <c r="T68"/>
  <c r="U68"/>
  <c r="V68"/>
  <c r="W68"/>
  <c r="X68"/>
  <c r="Y68"/>
  <c r="T69"/>
  <c r="U69"/>
  <c r="V69"/>
  <c r="W69"/>
  <c r="X69"/>
  <c r="Y69"/>
  <c r="T70"/>
  <c r="U70"/>
  <c r="V70"/>
  <c r="W70"/>
  <c r="X70"/>
  <c r="Y70"/>
  <c r="T71"/>
  <c r="U71"/>
  <c r="V71"/>
  <c r="W71"/>
  <c r="X71"/>
  <c r="Y71"/>
  <c r="T72"/>
  <c r="U72"/>
  <c r="V72"/>
  <c r="W72"/>
  <c r="X72"/>
  <c r="Y72"/>
  <c r="T73"/>
  <c r="U73"/>
  <c r="V73"/>
  <c r="W73"/>
  <c r="X73"/>
  <c r="Y73"/>
  <c r="T74"/>
  <c r="U74"/>
  <c r="V74"/>
  <c r="W74"/>
  <c r="X74"/>
  <c r="Y74"/>
  <c r="T75"/>
  <c r="U75"/>
  <c r="V75"/>
  <c r="W75"/>
  <c r="X75"/>
  <c r="Y75"/>
  <c r="T76"/>
  <c r="U76"/>
  <c r="V76"/>
  <c r="W76"/>
  <c r="X76"/>
  <c r="Y76"/>
  <c r="T77"/>
  <c r="U77"/>
  <c r="V77"/>
  <c r="W77"/>
  <c r="X77"/>
  <c r="Y77"/>
  <c r="T78"/>
  <c r="U78"/>
  <c r="V78"/>
  <c r="W78"/>
  <c r="X78"/>
  <c r="Y78"/>
  <c r="T79"/>
  <c r="U79"/>
  <c r="V79"/>
  <c r="W79"/>
  <c r="X79"/>
  <c r="Y79"/>
  <c r="T80"/>
  <c r="U80"/>
  <c r="V80"/>
  <c r="W80"/>
  <c r="X80"/>
  <c r="Y80"/>
  <c r="T81"/>
  <c r="U81"/>
  <c r="V81"/>
  <c r="W81"/>
  <c r="X81"/>
  <c r="Y81"/>
  <c r="T82"/>
  <c r="U82"/>
  <c r="V82"/>
  <c r="W82"/>
  <c r="X82"/>
  <c r="Y82"/>
  <c r="T83"/>
  <c r="U83"/>
  <c r="V83"/>
  <c r="W83"/>
  <c r="X83"/>
  <c r="Y83"/>
  <c r="T84"/>
  <c r="U84"/>
  <c r="V84"/>
  <c r="W84"/>
  <c r="X84"/>
  <c r="Y84"/>
  <c r="T85"/>
  <c r="U85"/>
  <c r="V85"/>
  <c r="W85"/>
  <c r="X85"/>
  <c r="Y85"/>
  <c r="T86"/>
  <c r="U86"/>
  <c r="V86"/>
  <c r="W86"/>
  <c r="X86"/>
  <c r="Y86"/>
  <c r="T87"/>
  <c r="U87"/>
  <c r="V87"/>
  <c r="W87"/>
  <c r="X87"/>
  <c r="Y87"/>
  <c r="T88"/>
  <c r="U88"/>
  <c r="V88"/>
  <c r="W88"/>
  <c r="X88"/>
  <c r="Y88"/>
  <c r="T89"/>
  <c r="U89"/>
  <c r="V89"/>
  <c r="W89"/>
  <c r="X89"/>
  <c r="Y89"/>
  <c r="T90"/>
  <c r="U90"/>
  <c r="V90"/>
  <c r="W90"/>
  <c r="X90"/>
  <c r="Y90"/>
  <c r="T91"/>
  <c r="U91"/>
  <c r="V91"/>
  <c r="W91"/>
  <c r="X91"/>
  <c r="Y91"/>
  <c r="T92"/>
  <c r="U92"/>
  <c r="V92"/>
  <c r="W92"/>
  <c r="X92"/>
  <c r="Y92"/>
  <c r="T93"/>
  <c r="U93"/>
  <c r="V93"/>
  <c r="W93"/>
  <c r="X93"/>
  <c r="Y93"/>
  <c r="T94"/>
  <c r="U94"/>
  <c r="V94"/>
  <c r="W94"/>
  <c r="X94"/>
  <c r="Y94"/>
  <c r="T95"/>
  <c r="U95"/>
  <c r="V95"/>
  <c r="W95"/>
  <c r="X95"/>
  <c r="Y95"/>
  <c r="Y23"/>
  <c r="X23"/>
  <c r="W23"/>
  <c r="V23"/>
  <c r="U23"/>
  <c r="S24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97"/>
  <c r="T23" s="1"/>
  <c r="L67"/>
  <c r="N67"/>
  <c r="O67"/>
  <c r="P67"/>
  <c r="Q67"/>
  <c r="R67"/>
  <c r="G67"/>
  <c r="H67"/>
  <c r="I67"/>
  <c r="J67"/>
  <c r="K67"/>
  <c r="W67" l="1"/>
  <c r="W21" s="1"/>
  <c r="X67"/>
  <c r="X21" s="1"/>
  <c r="Y67"/>
  <c r="Y21" s="1"/>
  <c r="U67"/>
  <c r="U21" s="1"/>
  <c r="T67"/>
  <c r="T21" s="1"/>
  <c r="V67"/>
  <c r="V21" s="1"/>
  <c r="Q64" i="154"/>
  <c r="Q19" s="1"/>
  <c r="P46"/>
  <c r="AS43"/>
  <c r="AP43"/>
  <c r="AN43"/>
  <c r="AL43"/>
  <c r="AJ43"/>
  <c r="AH43"/>
  <c r="AE43"/>
  <c r="AC43"/>
  <c r="AA43"/>
  <c r="Y43"/>
  <c r="W43"/>
  <c r="V43"/>
  <c r="U43"/>
  <c r="S43"/>
  <c r="Q43"/>
  <c r="Q42" s="1"/>
  <c r="Q17" s="1"/>
  <c r="P43"/>
  <c r="P42" s="1"/>
  <c r="P17" s="1"/>
  <c r="M43"/>
  <c r="M42" s="1"/>
  <c r="M17" s="1"/>
  <c r="K43"/>
  <c r="K42" s="1"/>
  <c r="K17" s="1"/>
  <c r="I43"/>
  <c r="I42" s="1"/>
  <c r="I17" s="1"/>
  <c r="H43"/>
  <c r="H42" s="1"/>
  <c r="H17" s="1"/>
  <c r="G43"/>
  <c r="G42" s="1"/>
  <c r="G17" s="1"/>
  <c r="F43"/>
  <c r="F42" s="1"/>
  <c r="F17" s="1"/>
  <c r="E43"/>
  <c r="E42" s="1"/>
  <c r="E17" s="1"/>
  <c r="D43"/>
  <c r="D42" s="1"/>
  <c r="D17" s="1"/>
  <c r="AS42"/>
  <c r="AP42"/>
  <c r="AN42"/>
  <c r="AL42"/>
  <c r="AL17" s="1"/>
  <c r="AJ42"/>
  <c r="AH42"/>
  <c r="AE42"/>
  <c r="AC42"/>
  <c r="AC17" s="1"/>
  <c r="AA42"/>
  <c r="Y42"/>
  <c r="W42"/>
  <c r="V42"/>
  <c r="V17" s="1"/>
  <c r="U42"/>
  <c r="S42"/>
  <c r="O42"/>
  <c r="O17" s="1"/>
  <c r="AN21"/>
  <c r="V21"/>
  <c r="AS19"/>
  <c r="AP19"/>
  <c r="AN19"/>
  <c r="AL19"/>
  <c r="AJ19"/>
  <c r="AH19"/>
  <c r="AE19"/>
  <c r="AC19"/>
  <c r="AA19"/>
  <c r="Y19"/>
  <c r="W19"/>
  <c r="V19"/>
  <c r="U19"/>
  <c r="S19"/>
  <c r="P19"/>
  <c r="O19"/>
  <c r="M19"/>
  <c r="K19"/>
  <c r="I19"/>
  <c r="H19"/>
  <c r="G19"/>
  <c r="F19"/>
  <c r="E19"/>
  <c r="D19"/>
  <c r="AS17"/>
  <c r="AP17"/>
  <c r="AN17"/>
  <c r="AJ17"/>
  <c r="AH17"/>
  <c r="AE17"/>
  <c r="AA17"/>
  <c r="Y17"/>
  <c r="W17"/>
  <c r="U17"/>
  <c r="S17"/>
  <c r="A8"/>
  <c r="V21" i="151"/>
  <c r="V19"/>
  <c r="V42"/>
  <c r="V17" s="1"/>
  <c r="V43"/>
  <c r="AN21"/>
  <c r="E39" i="152" l="1"/>
  <c r="E30"/>
  <c r="E19"/>
  <c r="P96" i="115" l="1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9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65"/>
  <c r="F19"/>
  <c r="U65" i="12"/>
  <c r="V65"/>
  <c r="W65"/>
  <c r="X65"/>
  <c r="Y65"/>
  <c r="U66"/>
  <c r="V66"/>
  <c r="W66"/>
  <c r="X66"/>
  <c r="Y66"/>
  <c r="U67"/>
  <c r="V67"/>
  <c r="W67"/>
  <c r="X67"/>
  <c r="Y67"/>
  <c r="U68"/>
  <c r="V68"/>
  <c r="W68"/>
  <c r="X68"/>
  <c r="Y68"/>
  <c r="U69"/>
  <c r="V69"/>
  <c r="W69"/>
  <c r="X69"/>
  <c r="Y69"/>
  <c r="U70"/>
  <c r="V70"/>
  <c r="W70"/>
  <c r="X70"/>
  <c r="Y70"/>
  <c r="U71"/>
  <c r="V71"/>
  <c r="W71"/>
  <c r="X71"/>
  <c r="Y71"/>
  <c r="U72"/>
  <c r="V72"/>
  <c r="W72"/>
  <c r="X72"/>
  <c r="Y72"/>
  <c r="U73"/>
  <c r="V73"/>
  <c r="W73"/>
  <c r="X73"/>
  <c r="Y73"/>
  <c r="U74"/>
  <c r="V74"/>
  <c r="W74"/>
  <c r="X74"/>
  <c r="Y74"/>
  <c r="U75"/>
  <c r="V75"/>
  <c r="W75"/>
  <c r="X75"/>
  <c r="Y75"/>
  <c r="U76"/>
  <c r="V76"/>
  <c r="W76"/>
  <c r="X76"/>
  <c r="Y76"/>
  <c r="U77"/>
  <c r="V77"/>
  <c r="W77"/>
  <c r="X77"/>
  <c r="Y77"/>
  <c r="U78"/>
  <c r="V78"/>
  <c r="W78"/>
  <c r="X78"/>
  <c r="Y78"/>
  <c r="U79"/>
  <c r="V79"/>
  <c r="W79"/>
  <c r="X79"/>
  <c r="Y79"/>
  <c r="U80"/>
  <c r="V80"/>
  <c r="W80"/>
  <c r="X80"/>
  <c r="Y80"/>
  <c r="U81"/>
  <c r="V81"/>
  <c r="W81"/>
  <c r="X81"/>
  <c r="Y81"/>
  <c r="U82"/>
  <c r="V82"/>
  <c r="W82"/>
  <c r="X82"/>
  <c r="Y82"/>
  <c r="U83"/>
  <c r="V83"/>
  <c r="W83"/>
  <c r="X83"/>
  <c r="Y83"/>
  <c r="U84"/>
  <c r="V84"/>
  <c r="W84"/>
  <c r="X84"/>
  <c r="Y84"/>
  <c r="U85"/>
  <c r="V85"/>
  <c r="W85"/>
  <c r="X85"/>
  <c r="Y85"/>
  <c r="U86"/>
  <c r="V86"/>
  <c r="W86"/>
  <c r="X86"/>
  <c r="Y86"/>
  <c r="U87"/>
  <c r="V87"/>
  <c r="W87"/>
  <c r="X87"/>
  <c r="Y87"/>
  <c r="U88"/>
  <c r="V88"/>
  <c r="W88"/>
  <c r="X88"/>
  <c r="Y88"/>
  <c r="U89"/>
  <c r="V89"/>
  <c r="W89"/>
  <c r="X89"/>
  <c r="Y89"/>
  <c r="U90"/>
  <c r="V90"/>
  <c r="W90"/>
  <c r="X90"/>
  <c r="Y90"/>
  <c r="U91"/>
  <c r="V91"/>
  <c r="W91"/>
  <c r="X91"/>
  <c r="Y91"/>
  <c r="U92"/>
  <c r="V92"/>
  <c r="W92"/>
  <c r="X92"/>
  <c r="Y92"/>
  <c r="U93"/>
  <c r="V93"/>
  <c r="W93"/>
  <c r="X93"/>
  <c r="Y93"/>
  <c r="V94"/>
  <c r="V20" s="1"/>
  <c r="W94"/>
  <c r="W20" s="1"/>
  <c r="X94"/>
  <c r="X20" s="1"/>
  <c r="Y94"/>
  <c r="H20"/>
  <c r="I20"/>
  <c r="J20"/>
  <c r="L20"/>
  <c r="M20"/>
  <c r="N20"/>
  <c r="O20"/>
  <c r="Q20"/>
  <c r="R20"/>
  <c r="S20"/>
  <c r="T20"/>
  <c r="I19"/>
  <c r="F74"/>
  <c r="G20" l="1"/>
  <c r="G21"/>
  <c r="F20"/>
  <c r="G65"/>
  <c r="F89" l="1"/>
  <c r="F86"/>
  <c r="F83"/>
  <c r="F81"/>
  <c r="F79"/>
  <c r="F76"/>
  <c r="F71"/>
  <c r="F68"/>
  <c r="F66"/>
  <c r="F21"/>
  <c r="H21"/>
  <c r="D21"/>
  <c r="E21"/>
  <c r="V96"/>
  <c r="W96"/>
  <c r="Y96"/>
  <c r="V97"/>
  <c r="W97"/>
  <c r="X97"/>
  <c r="Y97"/>
  <c r="V98"/>
  <c r="W98"/>
  <c r="X98"/>
  <c r="Y98"/>
  <c r="V99"/>
  <c r="W99"/>
  <c r="Y99"/>
  <c r="V100"/>
  <c r="W100"/>
  <c r="X100"/>
  <c r="Y100"/>
  <c r="V101"/>
  <c r="W101"/>
  <c r="Y101"/>
  <c r="V102"/>
  <c r="W102"/>
  <c r="Y102"/>
  <c r="V103"/>
  <c r="W103"/>
  <c r="Y103"/>
  <c r="V104"/>
  <c r="W104"/>
  <c r="X104"/>
  <c r="Y104"/>
  <c r="V105"/>
  <c r="W105"/>
  <c r="X105"/>
  <c r="Y105"/>
  <c r="V106"/>
  <c r="W106"/>
  <c r="Y106"/>
  <c r="V107"/>
  <c r="W107"/>
  <c r="Y107"/>
  <c r="V108"/>
  <c r="W108"/>
  <c r="Y108"/>
  <c r="V109"/>
  <c r="W109"/>
  <c r="Y109"/>
  <c r="V110"/>
  <c r="W110"/>
  <c r="Y110"/>
  <c r="V111"/>
  <c r="W111"/>
  <c r="Y111"/>
  <c r="V112"/>
  <c r="W112"/>
  <c r="Y112"/>
  <c r="V113"/>
  <c r="W113"/>
  <c r="X113"/>
  <c r="Y113"/>
  <c r="V114"/>
  <c r="W114"/>
  <c r="X114"/>
  <c r="Y114"/>
  <c r="P114"/>
  <c r="P113"/>
  <c r="P112"/>
  <c r="P111"/>
  <c r="P110"/>
  <c r="P109"/>
  <c r="S108"/>
  <c r="X108" s="1"/>
  <c r="P107"/>
  <c r="P106"/>
  <c r="P105"/>
  <c r="P104"/>
  <c r="P103"/>
  <c r="S102"/>
  <c r="X102" s="1"/>
  <c r="P101"/>
  <c r="P100"/>
  <c r="P99"/>
  <c r="P98"/>
  <c r="P97"/>
  <c r="P96"/>
  <c r="T95"/>
  <c r="T21" s="1"/>
  <c r="R95"/>
  <c r="R21" s="1"/>
  <c r="Q95"/>
  <c r="Q21" s="1"/>
  <c r="O95"/>
  <c r="K114"/>
  <c r="K113"/>
  <c r="N112"/>
  <c r="X112" s="1"/>
  <c r="N110"/>
  <c r="K110" s="1"/>
  <c r="N109"/>
  <c r="K109" s="1"/>
  <c r="K108"/>
  <c r="N107"/>
  <c r="X107" s="1"/>
  <c r="N106"/>
  <c r="X106" s="1"/>
  <c r="K105"/>
  <c r="K104"/>
  <c r="N103"/>
  <c r="X103" s="1"/>
  <c r="K102"/>
  <c r="N101"/>
  <c r="K101" s="1"/>
  <c r="K100"/>
  <c r="N99"/>
  <c r="X99" s="1"/>
  <c r="K98"/>
  <c r="K97"/>
  <c r="N96"/>
  <c r="K96" s="1"/>
  <c r="M95"/>
  <c r="M21" s="1"/>
  <c r="L95"/>
  <c r="L21" s="1"/>
  <c r="U104" l="1"/>
  <c r="I104" s="1"/>
  <c r="J104" s="1"/>
  <c r="U98"/>
  <c r="I98" s="1"/>
  <c r="J98" s="1"/>
  <c r="U110"/>
  <c r="I110" s="1"/>
  <c r="J110" s="1"/>
  <c r="Y95"/>
  <c r="Y22" s="1"/>
  <c r="U105"/>
  <c r="I105" s="1"/>
  <c r="J105" s="1"/>
  <c r="P108"/>
  <c r="U108" s="1"/>
  <c r="I108" s="1"/>
  <c r="J108" s="1"/>
  <c r="F65"/>
  <c r="X101"/>
  <c r="U96"/>
  <c r="I96" s="1"/>
  <c r="J96" s="1"/>
  <c r="U100"/>
  <c r="I100" s="1"/>
  <c r="J100" s="1"/>
  <c r="U113"/>
  <c r="I113" s="1"/>
  <c r="J113" s="1"/>
  <c r="W95"/>
  <c r="W22" s="1"/>
  <c r="U97"/>
  <c r="I97" s="1"/>
  <c r="J97" s="1"/>
  <c r="U101"/>
  <c r="I101" s="1"/>
  <c r="J101" s="1"/>
  <c r="U109"/>
  <c r="I109" s="1"/>
  <c r="J109" s="1"/>
  <c r="U114"/>
  <c r="I114" s="1"/>
  <c r="J114" s="1"/>
  <c r="S95"/>
  <c r="S21" s="1"/>
  <c r="P102"/>
  <c r="U102" s="1"/>
  <c r="I102" s="1"/>
  <c r="J102" s="1"/>
  <c r="X109"/>
  <c r="K103"/>
  <c r="U103" s="1"/>
  <c r="I103" s="1"/>
  <c r="J103" s="1"/>
  <c r="K106"/>
  <c r="U106" s="1"/>
  <c r="I106" s="1"/>
  <c r="J106" s="1"/>
  <c r="K112"/>
  <c r="U112" s="1"/>
  <c r="I112" s="1"/>
  <c r="J112" s="1"/>
  <c r="X110"/>
  <c r="K107"/>
  <c r="U107" s="1"/>
  <c r="I107" s="1"/>
  <c r="J107" s="1"/>
  <c r="V95"/>
  <c r="X96"/>
  <c r="O21"/>
  <c r="K99"/>
  <c r="U99" s="1"/>
  <c r="I99" s="1"/>
  <c r="J99" s="1"/>
  <c r="N111"/>
  <c r="N95" s="1"/>
  <c r="Y21" l="1"/>
  <c r="P95"/>
  <c r="P21" s="1"/>
  <c r="W21"/>
  <c r="N21"/>
  <c r="X95"/>
  <c r="X21" s="1"/>
  <c r="V22"/>
  <c r="V21"/>
  <c r="K111"/>
  <c r="X111"/>
  <c r="U111" l="1"/>
  <c r="I111" s="1"/>
  <c r="J111" s="1"/>
  <c r="K95"/>
  <c r="U95" s="1"/>
  <c r="K21" l="1"/>
  <c r="I95" l="1"/>
  <c r="I21" s="1"/>
  <c r="U21"/>
  <c r="J95" l="1"/>
  <c r="J21" s="1"/>
  <c r="A8" i="152" l="1"/>
  <c r="A7" i="120"/>
  <c r="A7" i="119"/>
  <c r="A7" i="126"/>
  <c r="A7" i="125"/>
  <c r="A8" i="151"/>
  <c r="A7" i="115"/>
  <c r="D46" i="120" l="1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L43"/>
  <c r="L42" s="1"/>
  <c r="P43"/>
  <c r="P42" s="1"/>
  <c r="N43" l="1"/>
  <c r="N42" s="1"/>
  <c r="R43"/>
  <c r="R42" s="1"/>
  <c r="AE43"/>
  <c r="AE42" s="1"/>
  <c r="AE17" s="1"/>
  <c r="AC43"/>
  <c r="AC42" s="1"/>
  <c r="AC17" s="1"/>
  <c r="AA43"/>
  <c r="AA42" s="1"/>
  <c r="AA17" s="1"/>
  <c r="Y43"/>
  <c r="Y42" s="1"/>
  <c r="Y17" s="1"/>
  <c r="J43"/>
  <c r="J42" s="1"/>
  <c r="H43"/>
  <c r="H42" s="1"/>
  <c r="F43"/>
  <c r="F42" s="1"/>
  <c r="X43"/>
  <c r="X42" s="1"/>
  <c r="V43"/>
  <c r="V42" s="1"/>
  <c r="T43"/>
  <c r="T42" s="1"/>
  <c r="AD43"/>
  <c r="AD42" s="1"/>
  <c r="AD17" s="1"/>
  <c r="AB43"/>
  <c r="AB42" s="1"/>
  <c r="AB17" s="1"/>
  <c r="Z43"/>
  <c r="Z42" s="1"/>
  <c r="Z17" s="1"/>
  <c r="W43"/>
  <c r="W42" s="1"/>
  <c r="U43"/>
  <c r="U42" s="1"/>
  <c r="S43"/>
  <c r="S42" s="1"/>
  <c r="Q43"/>
  <c r="Q42" s="1"/>
  <c r="O43"/>
  <c r="O42" s="1"/>
  <c r="M43"/>
  <c r="M42" s="1"/>
  <c r="K43"/>
  <c r="K42" s="1"/>
  <c r="I43"/>
  <c r="I42" s="1"/>
  <c r="G43"/>
  <c r="G42" s="1"/>
  <c r="E43"/>
  <c r="E42" s="1"/>
  <c r="D43"/>
  <c r="D42" s="1"/>
  <c r="J44" i="119"/>
  <c r="J43" s="1"/>
  <c r="D44" l="1"/>
  <c r="D43" s="1"/>
  <c r="Z44" i="126" l="1"/>
  <c r="Z43" s="1"/>
  <c r="AF78"/>
  <c r="X45" i="125"/>
  <c r="X19" s="1"/>
  <c r="X17" s="1"/>
  <c r="X24" s="1"/>
  <c r="U45"/>
  <c r="U19" s="1"/>
  <c r="U17" s="1"/>
  <c r="U24" s="1"/>
  <c r="Y45"/>
  <c r="Y19" s="1"/>
  <c r="Y17" s="1"/>
  <c r="Y24" s="1"/>
  <c r="T45"/>
  <c r="T19" s="1"/>
  <c r="T17" s="1"/>
  <c r="T24" s="1"/>
  <c r="W45" l="1"/>
  <c r="W19" s="1"/>
  <c r="W17" s="1"/>
  <c r="W24" s="1"/>
  <c r="V45"/>
  <c r="V19" s="1"/>
  <c r="V17" s="1"/>
  <c r="V24" s="1"/>
  <c r="F44" i="115" l="1"/>
  <c r="J22" i="12"/>
  <c r="I22"/>
  <c r="I17" l="1"/>
  <c r="I15" s="1"/>
  <c r="J19" l="1"/>
  <c r="J18"/>
  <c r="J17"/>
  <c r="J15" l="1"/>
  <c r="X19"/>
  <c r="W19"/>
  <c r="V19"/>
  <c r="U19"/>
  <c r="W17"/>
  <c r="V17"/>
  <c r="X16"/>
  <c r="W16"/>
  <c r="V16"/>
  <c r="U16"/>
  <c r="V15" l="1"/>
  <c r="W15"/>
  <c r="D29" i="152"/>
  <c r="C29"/>
  <c r="C18" l="1"/>
  <c r="C17" s="1"/>
  <c r="E29"/>
  <c r="D18"/>
  <c r="D17" s="1"/>
  <c r="AS43" i="151"/>
  <c r="AS42" s="1"/>
  <c r="AS17" s="1"/>
  <c r="AS19"/>
  <c r="AP43"/>
  <c r="AP42" s="1"/>
  <c r="AP17" s="1"/>
  <c r="AP19"/>
  <c r="AN43"/>
  <c r="AN42" s="1"/>
  <c r="AN17" s="1"/>
  <c r="AN19"/>
  <c r="AL43"/>
  <c r="AL42" s="1"/>
  <c r="AL17" s="1"/>
  <c r="AL19"/>
  <c r="AJ43"/>
  <c r="AJ42" s="1"/>
  <c r="AJ17" s="1"/>
  <c r="AJ19"/>
  <c r="AH43"/>
  <c r="AH42" s="1"/>
  <c r="AH17" s="1"/>
  <c r="AH19"/>
  <c r="AE43"/>
  <c r="AE42" s="1"/>
  <c r="AE17" s="1"/>
  <c r="AE19"/>
  <c r="AC43"/>
  <c r="AC42" s="1"/>
  <c r="AC17" s="1"/>
  <c r="AC19"/>
  <c r="AA43"/>
  <c r="AA42" s="1"/>
  <c r="AA17" s="1"/>
  <c r="AA19"/>
  <c r="Y43"/>
  <c r="Y42" s="1"/>
  <c r="Y17" s="1"/>
  <c r="Y19"/>
  <c r="W43"/>
  <c r="W42" s="1"/>
  <c r="W17" s="1"/>
  <c r="W19"/>
  <c r="U43"/>
  <c r="U42" s="1"/>
  <c r="U17" s="1"/>
  <c r="U19"/>
  <c r="S43"/>
  <c r="S42" s="1"/>
  <c r="S17" s="1"/>
  <c r="S19"/>
  <c r="Q43"/>
  <c r="Q42" s="1"/>
  <c r="Q17" s="1"/>
  <c r="Q19"/>
  <c r="P46"/>
  <c r="P43"/>
  <c r="P19"/>
  <c r="O42"/>
  <c r="O17" s="1"/>
  <c r="O19"/>
  <c r="M43"/>
  <c r="M42" s="1"/>
  <c r="M17" s="1"/>
  <c r="M19"/>
  <c r="K43"/>
  <c r="K42" s="1"/>
  <c r="K17" s="1"/>
  <c r="K19"/>
  <c r="I43"/>
  <c r="I42" s="1"/>
  <c r="I17" s="1"/>
  <c r="I19"/>
  <c r="H43"/>
  <c r="H42" s="1"/>
  <c r="H17" s="1"/>
  <c r="H19"/>
  <c r="G43"/>
  <c r="G42" s="1"/>
  <c r="G17" s="1"/>
  <c r="G19"/>
  <c r="F43"/>
  <c r="F42" s="1"/>
  <c r="F17" s="1"/>
  <c r="F19"/>
  <c r="E43"/>
  <c r="E42" s="1"/>
  <c r="E17" s="1"/>
  <c r="E19"/>
  <c r="D43"/>
  <c r="D42" s="1"/>
  <c r="D17" s="1"/>
  <c r="D19"/>
  <c r="E18" i="152" l="1"/>
  <c r="E17"/>
  <c r="P42" i="151"/>
  <c r="P17" s="1"/>
  <c r="V17" i="120" l="1"/>
  <c r="X19"/>
  <c r="W19"/>
  <c r="V19"/>
  <c r="U19"/>
  <c r="T19"/>
  <c r="S19"/>
  <c r="R19"/>
  <c r="L17"/>
  <c r="Q19"/>
  <c r="P19"/>
  <c r="O19"/>
  <c r="N19"/>
  <c r="M19"/>
  <c r="L19"/>
  <c r="K19"/>
  <c r="J17"/>
  <c r="H17"/>
  <c r="F17"/>
  <c r="D17"/>
  <c r="J19"/>
  <c r="I19"/>
  <c r="H19"/>
  <c r="G19"/>
  <c r="F19"/>
  <c r="E19"/>
  <c r="D19"/>
  <c r="N17" l="1"/>
  <c r="P17"/>
  <c r="R17"/>
  <c r="T17"/>
  <c r="X17"/>
  <c r="M17"/>
  <c r="Q17"/>
  <c r="K17"/>
  <c r="O17"/>
  <c r="S17"/>
  <c r="U17"/>
  <c r="W17"/>
  <c r="E17"/>
  <c r="G17"/>
  <c r="I17"/>
  <c r="O47" i="119" l="1"/>
  <c r="N47"/>
  <c r="M47"/>
  <c r="L47"/>
  <c r="K47"/>
  <c r="J47"/>
  <c r="O44"/>
  <c r="N44"/>
  <c r="M44"/>
  <c r="L44"/>
  <c r="K44"/>
  <c r="O20"/>
  <c r="N20"/>
  <c r="M20"/>
  <c r="L20"/>
  <c r="K20"/>
  <c r="E47"/>
  <c r="D47"/>
  <c r="D18" s="1"/>
  <c r="I47"/>
  <c r="H47"/>
  <c r="G47"/>
  <c r="F47"/>
  <c r="I44"/>
  <c r="H44"/>
  <c r="G44"/>
  <c r="F44"/>
  <c r="E44"/>
  <c r="I20"/>
  <c r="H20"/>
  <c r="G20"/>
  <c r="F20"/>
  <c r="E20"/>
  <c r="D20"/>
  <c r="D19"/>
  <c r="M43" l="1"/>
  <c r="M18" s="1"/>
  <c r="N43"/>
  <c r="N18" s="1"/>
  <c r="L43"/>
  <c r="L18" s="1"/>
  <c r="K43"/>
  <c r="K18" s="1"/>
  <c r="O43"/>
  <c r="O18" s="1"/>
  <c r="H43"/>
  <c r="H18" s="1"/>
  <c r="F43"/>
  <c r="F18" s="1"/>
  <c r="G43"/>
  <c r="G18" s="1"/>
  <c r="I43"/>
  <c r="I18" s="1"/>
  <c r="E43"/>
  <c r="E18" s="1"/>
  <c r="D16" i="126"/>
  <c r="E16"/>
  <c r="F16"/>
  <c r="G16"/>
  <c r="Z22"/>
  <c r="AJ22"/>
  <c r="AE22"/>
  <c r="AD22"/>
  <c r="AC22"/>
  <c r="AA22"/>
  <c r="AG47"/>
  <c r="AI47"/>
  <c r="AH47"/>
  <c r="AF47"/>
  <c r="AE47"/>
  <c r="AC47"/>
  <c r="AB47"/>
  <c r="AA47"/>
  <c r="Z47"/>
  <c r="AL47"/>
  <c r="AK47"/>
  <c r="AJ47"/>
  <c r="AD47"/>
  <c r="AG44"/>
  <c r="AG43" s="1"/>
  <c r="AE44"/>
  <c r="AD44"/>
  <c r="AC44"/>
  <c r="AA44"/>
  <c r="Y44"/>
  <c r="Y43" s="1"/>
  <c r="Y18" s="1"/>
  <c r="AL44"/>
  <c r="AK44"/>
  <c r="AK43" s="1"/>
  <c r="AJ44"/>
  <c r="AI44"/>
  <c r="AI43" s="1"/>
  <c r="AH44"/>
  <c r="AH43" s="1"/>
  <c r="AF44"/>
  <c r="AF43" s="1"/>
  <c r="AB44"/>
  <c r="AB43" s="1"/>
  <c r="AF22"/>
  <c r="AB22"/>
  <c r="AL20"/>
  <c r="AK20"/>
  <c r="AJ20"/>
  <c r="AI20"/>
  <c r="AH20"/>
  <c r="AG20"/>
  <c r="AF20"/>
  <c r="AE20"/>
  <c r="AD20"/>
  <c r="AC20"/>
  <c r="AB20"/>
  <c r="AA20"/>
  <c r="Z20"/>
  <c r="Y20"/>
  <c r="X16"/>
  <c r="W16"/>
  <c r="V16"/>
  <c r="U16"/>
  <c r="T16"/>
  <c r="S16"/>
  <c r="R16"/>
  <c r="Q16"/>
  <c r="P16"/>
  <c r="O16"/>
  <c r="N16"/>
  <c r="M16"/>
  <c r="L16"/>
  <c r="K16"/>
  <c r="J16"/>
  <c r="I16"/>
  <c r="H16"/>
  <c r="AL22" l="1"/>
  <c r="AK22"/>
  <c r="AJ43"/>
  <c r="AJ18" s="1"/>
  <c r="AJ16" s="1"/>
  <c r="AL43"/>
  <c r="AL18" s="1"/>
  <c r="AA43"/>
  <c r="AA18" s="1"/>
  <c r="AA16" s="1"/>
  <c r="AD43"/>
  <c r="AD18" s="1"/>
  <c r="AD16" s="1"/>
  <c r="AC43"/>
  <c r="AC18" s="1"/>
  <c r="AC16" s="1"/>
  <c r="AE43"/>
  <c r="AE18" s="1"/>
  <c r="AE16" s="1"/>
  <c r="AH22"/>
  <c r="AI22"/>
  <c r="AG22"/>
  <c r="AK18"/>
  <c r="Z18"/>
  <c r="Z16" s="1"/>
  <c r="AH18"/>
  <c r="AB18"/>
  <c r="AB16" s="1"/>
  <c r="AF18"/>
  <c r="AF16" s="1"/>
  <c r="Y16"/>
  <c r="AG18"/>
  <c r="AI18"/>
  <c r="R23" i="125"/>
  <c r="P23"/>
  <c r="O23"/>
  <c r="N23"/>
  <c r="L23"/>
  <c r="R49"/>
  <c r="Q49"/>
  <c r="P49"/>
  <c r="O49"/>
  <c r="N49"/>
  <c r="M49"/>
  <c r="L49"/>
  <c r="Q23"/>
  <c r="M23"/>
  <c r="R21"/>
  <c r="Q21"/>
  <c r="P21"/>
  <c r="O21"/>
  <c r="N21"/>
  <c r="M21"/>
  <c r="L21"/>
  <c r="K49"/>
  <c r="J49"/>
  <c r="I49"/>
  <c r="H49"/>
  <c r="H45" s="1"/>
  <c r="G49"/>
  <c r="E49"/>
  <c r="K23"/>
  <c r="J23"/>
  <c r="I23"/>
  <c r="H23"/>
  <c r="G23"/>
  <c r="F23"/>
  <c r="E23"/>
  <c r="K21"/>
  <c r="J21"/>
  <c r="I21"/>
  <c r="H21"/>
  <c r="G21"/>
  <c r="F21"/>
  <c r="E21"/>
  <c r="D23"/>
  <c r="D49"/>
  <c r="D22"/>
  <c r="D21"/>
  <c r="D20"/>
  <c r="D18"/>
  <c r="AK16" i="126" l="1"/>
  <c r="AL16"/>
  <c r="G45" i="125"/>
  <c r="K45"/>
  <c r="I45"/>
  <c r="AI16" i="126"/>
  <c r="AH16"/>
  <c r="AG16"/>
  <c r="E19" i="125"/>
  <c r="E17" s="1"/>
  <c r="M45"/>
  <c r="O45"/>
  <c r="Q45"/>
  <c r="Q19" s="1"/>
  <c r="Q17" s="1"/>
  <c r="Q24" s="1"/>
  <c r="F49"/>
  <c r="F45" s="1"/>
  <c r="N45"/>
  <c r="R45"/>
  <c r="D45"/>
  <c r="J45"/>
  <c r="J19" s="1"/>
  <c r="J17" s="1"/>
  <c r="J24" s="1"/>
  <c r="L45"/>
  <c r="P45"/>
  <c r="H19"/>
  <c r="H17" s="1"/>
  <c r="H24" s="1"/>
  <c r="I19"/>
  <c r="I17" s="1"/>
  <c r="I24" s="1"/>
  <c r="G19" l="1"/>
  <c r="G17" s="1"/>
  <c r="G24" s="1"/>
  <c r="K19"/>
  <c r="K17" s="1"/>
  <c r="K24" s="1"/>
  <c r="E24"/>
  <c r="N19"/>
  <c r="N17" s="1"/>
  <c r="N24" s="1"/>
  <c r="R19"/>
  <c r="R17" s="1"/>
  <c r="R24" s="1"/>
  <c r="P19"/>
  <c r="P17" s="1"/>
  <c r="P24" s="1"/>
  <c r="O19"/>
  <c r="O17" s="1"/>
  <c r="O24" s="1"/>
  <c r="M19"/>
  <c r="M17" s="1"/>
  <c r="M24" s="1"/>
  <c r="L19"/>
  <c r="L17" s="1"/>
  <c r="L24" s="1"/>
  <c r="F19"/>
  <c r="F17" s="1"/>
  <c r="F24" s="1"/>
  <c r="D24"/>
  <c r="D19"/>
  <c r="D17" s="1"/>
  <c r="O21" i="115" l="1"/>
  <c r="O50"/>
  <c r="O47"/>
  <c r="O44"/>
  <c r="O20"/>
  <c r="O19"/>
  <c r="O18"/>
  <c r="O16"/>
  <c r="N21"/>
  <c r="P21" s="1"/>
  <c r="N50"/>
  <c r="N47"/>
  <c r="N44"/>
  <c r="N20"/>
  <c r="P20" s="1"/>
  <c r="N19"/>
  <c r="P19" s="1"/>
  <c r="N18"/>
  <c r="P18" s="1"/>
  <c r="N16"/>
  <c r="P16" s="1"/>
  <c r="M21"/>
  <c r="M47"/>
  <c r="L47"/>
  <c r="M44"/>
  <c r="L44"/>
  <c r="L21"/>
  <c r="M20"/>
  <c r="L20"/>
  <c r="M19"/>
  <c r="L19"/>
  <c r="M18"/>
  <c r="L18"/>
  <c r="M16"/>
  <c r="L16"/>
  <c r="J21"/>
  <c r="H21"/>
  <c r="J50"/>
  <c r="I50"/>
  <c r="K50"/>
  <c r="J47"/>
  <c r="I47"/>
  <c r="K47"/>
  <c r="J44"/>
  <c r="I44"/>
  <c r="H44"/>
  <c r="K44"/>
  <c r="K21"/>
  <c r="I21"/>
  <c r="K20"/>
  <c r="J20"/>
  <c r="I20"/>
  <c r="H20"/>
  <c r="G20"/>
  <c r="K19"/>
  <c r="J19"/>
  <c r="I19"/>
  <c r="H19"/>
  <c r="G19"/>
  <c r="K18"/>
  <c r="J18"/>
  <c r="I18"/>
  <c r="H18"/>
  <c r="G18"/>
  <c r="K16"/>
  <c r="J16"/>
  <c r="I16"/>
  <c r="H16"/>
  <c r="G16"/>
  <c r="F20"/>
  <c r="F18"/>
  <c r="F16"/>
  <c r="F50" l="1"/>
  <c r="F21"/>
  <c r="K43"/>
  <c r="I43"/>
  <c r="I17" s="1"/>
  <c r="I15" s="1"/>
  <c r="I22" s="1"/>
  <c r="P44"/>
  <c r="J43"/>
  <c r="M50"/>
  <c r="M43" s="1"/>
  <c r="G47"/>
  <c r="O43"/>
  <c r="L50"/>
  <c r="L43" s="1"/>
  <c r="G44"/>
  <c r="H47"/>
  <c r="H50"/>
  <c r="N43"/>
  <c r="N17" s="1"/>
  <c r="F47"/>
  <c r="P47"/>
  <c r="P94" i="12"/>
  <c r="P20" s="1"/>
  <c r="T19"/>
  <c r="S19"/>
  <c r="R19"/>
  <c r="Q19"/>
  <c r="P19"/>
  <c r="T16"/>
  <c r="S16"/>
  <c r="R16"/>
  <c r="Q16"/>
  <c r="P16"/>
  <c r="K94"/>
  <c r="O19"/>
  <c r="N19"/>
  <c r="M19"/>
  <c r="L19"/>
  <c r="K19"/>
  <c r="O16"/>
  <c r="N16"/>
  <c r="M16"/>
  <c r="L16"/>
  <c r="K16"/>
  <c r="G19"/>
  <c r="F19"/>
  <c r="G18"/>
  <c r="F18"/>
  <c r="G16"/>
  <c r="F16"/>
  <c r="N15" i="115" l="1"/>
  <c r="U94" i="12"/>
  <c r="U20" s="1"/>
  <c r="K20"/>
  <c r="F43" i="115"/>
  <c r="F17" s="1"/>
  <c r="F15" s="1"/>
  <c r="H17" i="12"/>
  <c r="M17" i="115"/>
  <c r="M15" s="1"/>
  <c r="M22" s="1"/>
  <c r="K17"/>
  <c r="K15" s="1"/>
  <c r="K22" s="1"/>
  <c r="O17"/>
  <c r="O15" s="1"/>
  <c r="O22" s="1"/>
  <c r="P50"/>
  <c r="P43" s="1"/>
  <c r="G50"/>
  <c r="G43" s="1"/>
  <c r="G17" s="1"/>
  <c r="J17"/>
  <c r="J15" s="1"/>
  <c r="J22" s="1"/>
  <c r="L17"/>
  <c r="L15" s="1"/>
  <c r="L22" s="1"/>
  <c r="H43"/>
  <c r="H17" s="1"/>
  <c r="H15" s="1"/>
  <c r="H22" s="1"/>
  <c r="G22" i="12"/>
  <c r="R22"/>
  <c r="N22"/>
  <c r="L22"/>
  <c r="Q22"/>
  <c r="G21" i="115"/>
  <c r="M22" i="12"/>
  <c r="O22"/>
  <c r="P17" i="115" l="1"/>
  <c r="N22"/>
  <c r="P15"/>
  <c r="P22" s="1"/>
  <c r="S17" i="12"/>
  <c r="S15" s="1"/>
  <c r="S22"/>
  <c r="T17"/>
  <c r="T15" s="1"/>
  <c r="T22"/>
  <c r="X22"/>
  <c r="G15" i="115"/>
  <c r="G22" s="1"/>
  <c r="F22"/>
  <c r="N17" i="12"/>
  <c r="N15" s="1"/>
  <c r="L17"/>
  <c r="L15" s="1"/>
  <c r="Q17"/>
  <c r="Q15" s="1"/>
  <c r="R17"/>
  <c r="R15" s="1"/>
  <c r="G17"/>
  <c r="G15" s="1"/>
  <c r="P22"/>
  <c r="F22"/>
  <c r="K22"/>
  <c r="O17"/>
  <c r="O15" s="1"/>
  <c r="M17"/>
  <c r="M15" s="1"/>
  <c r="X17" l="1"/>
  <c r="X15" s="1"/>
  <c r="U22"/>
  <c r="F17"/>
  <c r="F15" s="1"/>
  <c r="P17"/>
  <c r="P15" s="1"/>
  <c r="K17"/>
  <c r="K15" s="1"/>
  <c r="U17" l="1"/>
  <c r="U15" s="1"/>
</calcChain>
</file>

<file path=xl/sharedStrings.xml><?xml version="1.0" encoding="utf-8"?>
<sst xmlns="http://schemas.openxmlformats.org/spreadsheetml/2006/main" count="11097" uniqueCount="530">
  <si>
    <t>…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</si>
  <si>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</si>
  <si>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</si>
  <si>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</si>
  <si>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</si>
  <si>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</si>
  <si>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</si>
  <si>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</si>
  <si>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</si>
  <si>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</si>
  <si>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</si>
  <si>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</si>
  <si>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</si>
  <si>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</si>
  <si>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</si>
  <si>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</si>
  <si>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</si>
  <si>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</si>
  <si>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</si>
  <si>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</si>
  <si>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</si>
  <si>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</si>
  <si>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</si>
  <si>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</si>
  <si>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</si>
  <si>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</si>
  <si>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</si>
  <si>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</si>
  <si>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</si>
  <si>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</si>
  <si>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</si>
  <si>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 xml:space="preserve"> </t>
  </si>
  <si>
    <t>5</t>
  </si>
  <si>
    <t>5.1</t>
  </si>
  <si>
    <t>5.2</t>
  </si>
  <si>
    <t>6</t>
  </si>
  <si>
    <t>6.1</t>
  </si>
  <si>
    <t>6.2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</si>
  <si>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</si>
  <si>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</si>
  <si>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</si>
  <si>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</si>
  <si>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</si>
  <si>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</si>
  <si>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</si>
  <si>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</si>
  <si>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</si>
  <si>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</si>
  <si>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</si>
  <si>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</si>
  <si>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</si>
  <si>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</si>
  <si>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</si>
  <si>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</si>
  <si>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</si>
  <si>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</si>
  <si>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</si>
  <si>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</si>
  <si>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</si>
  <si>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</si>
  <si>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</si>
  <si>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</si>
  <si>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</si>
  <si>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</si>
  <si>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</si>
  <si>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</si>
  <si>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Факт 
(Предложение по корректировке утвержденного плана)</t>
  </si>
  <si>
    <t>6. …</t>
  </si>
  <si>
    <t>4. …</t>
  </si>
  <si>
    <t>7. …</t>
  </si>
  <si>
    <t>8. …</t>
  </si>
  <si>
    <t>9.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</si>
  <si>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</si>
  <si>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</si>
  <si>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</si>
  <si>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</si>
  <si>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</si>
  <si>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</si>
  <si>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</si>
  <si>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</si>
  <si>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</si>
  <si>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</si>
  <si>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</si>
  <si>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</si>
  <si>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</si>
  <si>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</si>
  <si>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</si>
  <si>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</si>
  <si>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</si>
  <si>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</si>
  <si>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</si>
  <si>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</si>
  <si>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</si>
  <si>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</si>
  <si>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</si>
  <si>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</si>
  <si>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</si>
  <si>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</si>
  <si>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</si>
  <si>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</si>
  <si>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</si>
  <si>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</si>
  <si>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</si>
  <si>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</si>
  <si>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</si>
  <si>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</si>
  <si>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</si>
  <si>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</si>
  <si>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</si>
  <si>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</si>
  <si>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</si>
  <si>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</si>
  <si>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</si>
  <si>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</si>
  <si>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</si>
  <si>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</si>
  <si>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</si>
  <si>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</si>
  <si>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</si>
  <si>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</si>
  <si>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</si>
  <si>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</si>
  <si>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</si>
  <si>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</si>
  <si>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</si>
  <si>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</si>
  <si>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</si>
  <si>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</si>
  <si>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</si>
  <si>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</si>
  <si>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</si>
  <si>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</si>
  <si>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</si>
  <si>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</si>
  <si>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</si>
  <si>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</si>
  <si>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</si>
  <si>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</si>
  <si>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</si>
  <si>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</si>
  <si>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</si>
  <si>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</si>
  <si>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</si>
  <si>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</si>
  <si>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</si>
  <si>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</si>
  <si>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</si>
  <si>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</si>
  <si>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</si>
  <si>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</si>
  <si>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</si>
  <si>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</si>
  <si>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</si>
  <si>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</si>
  <si>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</si>
  <si>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</si>
  <si>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</si>
  <si>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</si>
  <si>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</si>
  <si>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</si>
  <si>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</si>
  <si>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</si>
  <si>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</si>
  <si>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</si>
  <si>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</si>
  <si>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</si>
  <si>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</si>
  <si>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</si>
  <si>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</si>
  <si>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</si>
  <si>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</si>
  <si>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</si>
  <si>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</si>
  <si>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</si>
  <si>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</si>
  <si>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</si>
  <si>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</si>
  <si>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</si>
  <si>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</si>
  <si>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</si>
  <si>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</si>
  <si>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</si>
  <si>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</si>
  <si>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</si>
  <si>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</si>
  <si>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</si>
  <si>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</si>
  <si>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</si>
  <si>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</si>
  <si>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</si>
  <si>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</si>
  <si>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</si>
  <si>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</si>
  <si>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</si>
  <si>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</si>
  <si>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</si>
  <si>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</si>
  <si>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</si>
  <si>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</si>
  <si>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</si>
  <si>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</si>
  <si>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</si>
  <si>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</si>
  <si>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14.1</t>
  </si>
  <si>
    <t>14.2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</si>
  <si>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</si>
  <si>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</si>
  <si>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</si>
  <si>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</si>
  <si>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</si>
  <si>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</si>
  <si>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</si>
  <si>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</si>
  <si>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</si>
  <si>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</si>
  <si>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4</t>
  </si>
  <si>
    <t xml:space="preserve">инвестиционная составляющая в тарифах, в том числе: 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</si>
  <si>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</si>
  <si>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</si>
  <si>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</si>
  <si>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</si>
  <si>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</si>
  <si>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</si>
  <si>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</si>
  <si>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</si>
  <si>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</si>
  <si>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</si>
  <si>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</si>
  <si>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</si>
  <si>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</si>
  <si>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</si>
  <si>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</si>
  <si>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</si>
  <si>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</si>
  <si>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</si>
  <si>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</si>
  <si>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</si>
  <si>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</si>
  <si>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</si>
  <si>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</si>
  <si>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</si>
  <si>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</si>
  <si>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</si>
  <si>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</si>
  <si>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</si>
  <si>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</si>
  <si>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</si>
  <si>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</si>
  <si>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</si>
  <si>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</si>
  <si>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</si>
  <si>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</si>
  <si>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</si>
  <si>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</si>
  <si>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</si>
  <si>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</si>
  <si>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</si>
  <si>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</si>
  <si>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</si>
  <si>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</si>
  <si>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</si>
  <si>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</si>
  <si>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</si>
  <si>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</si>
  <si>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</si>
  <si>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</si>
  <si>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</si>
  <si>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</si>
  <si>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</si>
  <si>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</si>
  <si>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</si>
  <si>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</si>
  <si>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</si>
  <si>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 xml:space="preserve">План 
на 01.01.2020 года </t>
  </si>
  <si>
    <t>ВСЕГО по инвестиционной программе, в том числе:</t>
  </si>
  <si>
    <t>Г</t>
  </si>
  <si>
    <t xml:space="preserve">01. </t>
  </si>
  <si>
    <t>Технологическое присоединение, всего</t>
  </si>
  <si>
    <t>02.</t>
  </si>
  <si>
    <t>Реконструкция, модернизация, техническое перевооружение, всего</t>
  </si>
  <si>
    <t xml:space="preserve">03. 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</si>
  <si>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</si>
  <si>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04.</t>
  </si>
  <si>
    <t>Прочее новое строительство объектов электросетевого хозяйства, всего</t>
  </si>
  <si>
    <t>05.</t>
  </si>
  <si>
    <t>Покупка земельных участков для целей реализации инвестиционных проектов, всего</t>
  </si>
  <si>
    <t>06.</t>
  </si>
  <si>
    <t>Прочие инвестиционные проекты, всего</t>
  </si>
  <si>
    <t>1.1.</t>
  </si>
  <si>
    <t>Технологическое присоединение, всего , в том числе:</t>
  </si>
  <si>
    <t>1.1.1.</t>
  </si>
  <si>
    <t>Технологическое присоединение энергопринимающих устройств потребителей, всего , в том числе:</t>
  </si>
  <si>
    <t xml:space="preserve">Технологическое присоединение энергопринимающих устройств потребителей максимальной мощностью до 15 кВт включительно, всего </t>
  </si>
  <si>
    <t xml:space="preserve">Технологическое присоединение энергопринимающих устройств потребителей максимальной мощностью до 150 кВт включительно, всего </t>
  </si>
  <si>
    <t>1.1.1.3</t>
  </si>
  <si>
    <t>Технологическое присоединение энергопринимающих устройств потребителей свыше 150 кВт, всего , в том числе:</t>
  </si>
  <si>
    <t>1.1.2.</t>
  </si>
  <si>
    <t>Технологическое присоединение объектов электросетевого хозяйства, всего , в том числе:</t>
  </si>
  <si>
    <t>г</t>
  </si>
  <si>
    <t>1.1.2.1.</t>
  </si>
  <si>
    <t>Технологическое присоединение объектов электросетевого хозяйства, принадлежащих  иным сетевым организациям и иным лицам, всего , в том числе:</t>
  </si>
  <si>
    <t>1.1.2.2.</t>
  </si>
  <si>
    <t>Технологическое присоединение к электрическим сетям иных сетевых организаций, всего , в том числе:</t>
  </si>
  <si>
    <t>1.1.3.</t>
  </si>
  <si>
    <t>Технологическое присоединение объектов по производству электрической энергии всего , в том числе:</t>
  </si>
  <si>
    <t>1.1.3.1.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</si>
  <si>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</si>
  <si>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 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</si>
  <si>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 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</si>
  <si>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</si>
  <si>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1.1.3.2.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</si>
  <si>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, в том числе:</t>
  </si>
  <si>
    <t>1.1.4.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</si>
  <si>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 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</si>
  <si>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</si>
  <si>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 , в том числе:</t>
  </si>
  <si>
    <t>1.1.4.2.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</si>
  <si>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 , в том числе:</t>
  </si>
  <si>
    <t>1.2.</t>
  </si>
  <si>
    <t>Реконструкция, модернизация, техническое перевооружение всего , в том числе:</t>
  </si>
  <si>
    <t>1.2.1.</t>
  </si>
  <si>
    <t>Реконструкция, модернизация, техническое перевооружение  трансформаторных и иных подстанций, распределительных пунктов, всего , в том числе:</t>
  </si>
  <si>
    <t>1.2.1.1.</t>
  </si>
  <si>
    <t>Реконструкция трансформаторных и иных подстанций, всего, в том числе:</t>
  </si>
  <si>
    <t>1.2.1.2.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</si>
  <si>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</si>
  <si>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</t>
  </si>
  <si>
    <t>Реконструкция, модернизация, техническое перевооружение линий электропередачи, всего, в том числе:</t>
  </si>
  <si>
    <t>1.2.2.1.</t>
  </si>
  <si>
    <t>Реконструкция линий электропередачи, всего, в том числе:</t>
  </si>
  <si>
    <t>1.2.2.2.</t>
  </si>
  <si>
    <t>Модернизация, техническое перевооружение линий электропередачи, всего , в том числе:</t>
  </si>
  <si>
    <t>1.2.3.</t>
  </si>
  <si>
    <t>Развитие и модернизация учета электрической энергии (мощности), всего, в том числе:</t>
  </si>
  <si>
    <t>1.2.3.1.</t>
  </si>
  <si>
    <t>«Установка приборов учета, класс напряжения 0,22 (0,4) кВ, всего, в том числе:»</t>
  </si>
  <si>
    <t>1.2.3.2.</t>
  </si>
  <si>
    <t>«Установка приборов учета, класс напряжения 6 (10) кВ, всего, в том числе:»</t>
  </si>
  <si>
    <t>1.2.3.3.</t>
  </si>
  <si>
    <t>«Установка приборов учета, класс напряжения 35 кВ, всего, в том числе:»</t>
  </si>
  <si>
    <t>1.2.3.4.</t>
  </si>
  <si>
    <t>«Установка приборов учета, класс напряжения 110 кВ и выше, всего, в том числе:»</t>
  </si>
  <si>
    <t>1.2.3.5.</t>
  </si>
  <si>
    <t>«Включение приборов учета в систему сбора и передачи данных, класс напряжения 0,22 (0,4) кВ, всего, в том числе:»</t>
  </si>
  <si>
    <t>1.2.3.6.</t>
  </si>
  <si>
    <t>«Включение приборов учета в систему сбора и передачи данных, класс напряжения 6 (10) кВ, всего, в том числе:»</t>
  </si>
  <si>
    <t>1.2.3.7.</t>
  </si>
  <si>
    <t>«Включение приборов учета в систему сбора и передачи данных, класс напряжения 35 кВ, всего, в том числе:»</t>
  </si>
  <si>
    <t>1.2.3.8.</t>
  </si>
  <si>
    <t>«Включение приборов учета в систему сбора и передачи данных, класс напряжения 110 кВ и выше, всего, в том числе:»</t>
  </si>
  <si>
    <t>1.2.4.</t>
  </si>
  <si>
    <t>Реконструкция, модернизация, техническое перевооружение прочих объектов основных средств, всего, в том числе:</t>
  </si>
  <si>
    <t>1.2.4.1.</t>
  </si>
  <si>
    <t>Реконструкция прочих объектов основных средств, всего, в том числе:</t>
  </si>
  <si>
    <t>1.2.4.2.</t>
  </si>
  <si>
    <t>Модернизация, техническое перевооружение прочих объектов основных средств, всего, в том числе:</t>
  </si>
  <si>
    <t>1,3.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</si>
  <si>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</si>
  <si>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1.3.1.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</si>
  <si>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</si>
  <si>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1.3.2.</t>
  </si>
  <si>
    <t>Инвестиционные проекты, предусмотренные схемой и программой развития субъекта Российской Федерации, всего, в том числе:</t>
  </si>
  <si>
    <t>1.4.</t>
  </si>
  <si>
    <t>Прочее новое строительство объектов электросетевого хозяйства, всего, в том числе:</t>
  </si>
  <si>
    <t>1.5.</t>
  </si>
  <si>
    <t>Покупка земельных участков для целей реализации инвестиционных проектов, всего, в том числе:</t>
  </si>
  <si>
    <t>1.6.</t>
  </si>
  <si>
    <t>Прочие инвестиционные проекты, всего, в том числе:</t>
  </si>
  <si>
    <t>нд</t>
  </si>
  <si>
    <t>год 2021</t>
  </si>
  <si>
    <t xml:space="preserve">План ввода основных средств </t>
  </si>
  <si>
    <r>
      <t>Раздел 1.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</si>
  <si>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t>Год 2021</t>
  </si>
  <si>
    <t xml:space="preserve"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сетям, МВА </t>
  </si>
  <si>
    <t xml:space="preserve">Показатель увеличения мощности силовых (авто-) трансформаторов на подстанциях, в рамках осуществления технологического присоединения к электрическим сетям, МВА </t>
  </si>
  <si>
    <t xml:space="preserve">Показатель увеличения протяженности линий электропередачи, не связанного с осуществлением технологического присоединения к электрическим сетям, км </t>
  </si>
  <si>
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км </t>
  </si>
  <si>
    <t>Показатель максимальной мощности присоединяемых потребителей электрической энергии, МВт</t>
  </si>
  <si>
    <t>Показатель максимальной мощности присоединяемых объектов по производству электрической энергии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</si>
  <si>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</t>
  </si>
  <si>
    <t>Показатель степени загрузки трансформаторной подстанции</t>
  </si>
  <si>
    <t xml:space="preserve">Показатель замены силовых (авто-) трансформаторов, МВА </t>
  </si>
  <si>
    <t>Показатель замены линий электропередачи, км</t>
  </si>
  <si>
    <t>Показатель замены устройств компенсации реактивной мощности, Мвар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</si>
  <si>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данных, кВт*ч</t>
  </si>
  <si>
    <t>Показатель оценки изменения средней продолжительности прекращения передачи электрической энергии потребителям услуг</t>
  </si>
  <si>
    <t>Показатель оценки изменения средней частоты прекращения передачи электрической энергии потребителям услуг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</si>
  <si>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</si>
  <si>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присоединения, шт.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</si>
  <si>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шт.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</si>
  <si>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</t>
  </si>
  <si>
    <t>Показатель объема финансовых потребностей, необходимых для реализации мероприятий, направленных на выполнение требований предписаний органов исполнительной власти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</si>
  <si>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</si>
  <si>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руб. с НДС</t>
  </si>
  <si>
    <t>6.3</t>
  </si>
  <si>
    <t>8.3</t>
  </si>
  <si>
    <t>5.3</t>
  </si>
  <si>
    <t>5.5</t>
  </si>
  <si>
    <t>5.6</t>
  </si>
  <si>
    <t>4.3</t>
  </si>
  <si>
    <t>4.5</t>
  </si>
  <si>
    <t>4.6</t>
  </si>
  <si>
    <t>4.7</t>
  </si>
  <si>
    <t>4.8</t>
  </si>
  <si>
    <t>4.9</t>
  </si>
  <si>
    <t xml:space="preserve">2021 Год </t>
  </si>
  <si>
    <t xml:space="preserve"> на год 2021</t>
  </si>
  <si>
    <t>Показатель замены выключателей , шт</t>
  </si>
  <si>
    <t>Тамбовская  область</t>
  </si>
  <si>
    <t>Тамбовская область</t>
  </si>
  <si>
    <t xml:space="preserve">Акционерное общество "Тамбовская сетевая компания" </t>
  </si>
  <si>
    <t>в базисном уровне цен, млн рублей 
(без НДС)</t>
  </si>
  <si>
    <t>в ценах, сложившихся ко времени составления сметной документации, млн рублей (без НДС)</t>
  </si>
  <si>
    <t xml:space="preserve">Оценка полной стоимости инвестиционного проекта в прогнозных ценах соответствующих лет, млн рублей (без НДС) </t>
  </si>
  <si>
    <t xml:space="preserve">Остаток финансирования капитальных вложений в прогнозных ценах соответствующих лет,  млн рублей 
(без НДС) </t>
  </si>
  <si>
    <t>Утвержденный план  
года 2020</t>
  </si>
  <si>
    <t xml:space="preserve">Утвержденный план  
года 2021 </t>
  </si>
  <si>
    <t>1.6.1</t>
  </si>
  <si>
    <t xml:space="preserve">LADA GRANTA </t>
  </si>
  <si>
    <t>И</t>
  </si>
  <si>
    <t>1.6.2</t>
  </si>
  <si>
    <t>LADA Largus</t>
  </si>
  <si>
    <t>1.6.3</t>
  </si>
  <si>
    <t>Передвижная электротехническая лаборатория</t>
  </si>
  <si>
    <t>1.6.4</t>
  </si>
  <si>
    <t>Экскаватор погрузчик New Holland (или аналог)</t>
  </si>
  <si>
    <t>1.6.5</t>
  </si>
  <si>
    <t>Автокран</t>
  </si>
  <si>
    <t>1.6.6</t>
  </si>
  <si>
    <t>RENAULT DUSTER (или аналог)</t>
  </si>
  <si>
    <t>1.6.7</t>
  </si>
  <si>
    <t>Передвижная мастерская на шасси ГАЗ-33081 (или аналог)</t>
  </si>
  <si>
    <t>1.6.8</t>
  </si>
  <si>
    <t>Разъездные автомобили (Нива или аналог)</t>
  </si>
  <si>
    <t>1.6.9</t>
  </si>
  <si>
    <t>Тягач-длиномер на базе МАЗ (или аналог)</t>
  </si>
  <si>
    <t>1.6.10</t>
  </si>
  <si>
    <t>Прицеп к тягачу</t>
  </si>
  <si>
    <t>1.6.11</t>
  </si>
  <si>
    <t>Измельчитель веток</t>
  </si>
  <si>
    <t>1.6.12</t>
  </si>
  <si>
    <t>Измельчитель веток на шасси</t>
  </si>
  <si>
    <t>1.6.13</t>
  </si>
  <si>
    <t>Бригадные автомобили (УАЗ 390945 Фермер или аналог)</t>
  </si>
  <si>
    <t>1.6.14</t>
  </si>
  <si>
    <t>Комплект для проверки первичного и вторичного электрооборудования РЕТОМ-21 (или аналог)</t>
  </si>
  <si>
    <t>1.6.15</t>
  </si>
  <si>
    <t>Мебель</t>
  </si>
  <si>
    <t>1.6.16</t>
  </si>
  <si>
    <t>Оргтехника</t>
  </si>
  <si>
    <t>1.6.17</t>
  </si>
  <si>
    <t>Реконструкция гаража, Тамбов ул. Энергетиков 7</t>
  </si>
  <si>
    <t>1.6.18</t>
  </si>
  <si>
    <t>Cистемы вентиляции и кондиционирования</t>
  </si>
  <si>
    <t>1.6.19</t>
  </si>
  <si>
    <t>Устройство твердого покрытия площадки гаража по адресу г. Котовск, Бокинский проезд, 1</t>
  </si>
  <si>
    <t>Итого утвержденный план
2020-2021г.г.</t>
  </si>
  <si>
    <t>2020-2021</t>
  </si>
  <si>
    <t>Реконструкция схемы электроснабжения г. Моршанск Тамбовской области</t>
  </si>
  <si>
    <t>1.4.1.1</t>
  </si>
  <si>
    <t>ВЛ-0,4 кВ от ТП№31 ул. 1-я Луговая, 2-я Луговая, Моршанский переулок, от ТП№89 ул. Набережная , Текстильная, от ТП№24 ул. Калинина, Котовского , Энгельса, от РП-4 ул. Рязанская, от ТП№52 ул. Фрунзе, Дзержинскорго, Куйбышева</t>
  </si>
  <si>
    <t>1.4.2</t>
  </si>
  <si>
    <t>Реконструкция схемы электроснабжения г. Кирсанов Тамбовской области</t>
  </si>
  <si>
    <t>1.4.2.1</t>
  </si>
  <si>
    <t>г. Кирсанов, ул. Красноармейская, Транспортная, Комарова, Пригородная, Московская, ТП №56, КТП №1П, КТП №2П, ул.Кирсановский Аграрный Техникум, КТП-ПК 2х250 кВА</t>
  </si>
  <si>
    <t>1.4.2.2</t>
  </si>
  <si>
    <t>г. Кирсанов, ул. Магистральная (частично), Авиационная (частично), Широкая (частично), Раздольная (частично), Центральная (частично), Сосновая, Восточная, Новаторов, Спортивная, Приовражная, КТП№ 62, КТП№ 29</t>
  </si>
  <si>
    <t>1.4.3</t>
  </si>
  <si>
    <t>Реконструкция схемы электроснабжения г. Рассказово Тамбовской области</t>
  </si>
  <si>
    <t>1.4.3.1</t>
  </si>
  <si>
    <t>1.4.3.2</t>
  </si>
  <si>
    <t>г. Рассказово, ул. Мира (частично), Красноармейская (частично), Колхозная (частично), Солнечная (частично), ТП№ 19</t>
  </si>
  <si>
    <t>г. Рассказово, ул. Уваровская, Колхозная (частично), Солнечная (частично), Ярмарочная (частично), Кремлёвская (частично), Мира (частично), Тамбовская (частично),  Красноармейская (частично), Парниковская, Российская, ТП№ 62, ТП№24, ТП№20</t>
  </si>
  <si>
    <t>1.4.4</t>
  </si>
  <si>
    <t xml:space="preserve"> ТП-10/0,4 кВ и ВЛ-10-0,4 кВ в р.п. 2-ая Гавриловка Тамбовской области</t>
  </si>
  <si>
    <t>1.4.4.1</t>
  </si>
  <si>
    <t>р.п. 2-я Гавриловка, ул. Советская (частично), Строителей (частично), Медиков, Северная, КТП №14, КТП №16</t>
  </si>
  <si>
    <t>1.4.5</t>
  </si>
  <si>
    <t>КЛ-6-0,4 кВ, ВЛ 6-0,4 кВ и ТП 6/0,4 кВ в г. Котовске Тамбовской области</t>
  </si>
  <si>
    <t>1.4.5.1</t>
  </si>
  <si>
    <t>1.4.5.2</t>
  </si>
  <si>
    <t>г. Котовск,КЛ-6кВ от ТП №5 до ТП №9, от ТП №9 до ТП №40, от ТП №40 до ТП №10, строительство КТП №57.</t>
  </si>
  <si>
    <t>г. Котовск, КЛ 6 кВ от ЦРП до ТП№6, от ТП №22 до КТП №24, КТП №24, КЛ 6 кВ от КТП №24 до ТП №25, КТП №26</t>
  </si>
  <si>
    <t>1.4.6</t>
  </si>
  <si>
    <t xml:space="preserve">ТП-10/0,4 кВ и ВЛ-10-0,4 кВ в с.Сампур Тамбовской области </t>
  </si>
  <si>
    <t>1.4.6.1</t>
  </si>
  <si>
    <t>с. Сампур, ул. Самородова, пер. Макарова №3, ул. Гагарина, 1-й и 3-й пер. М. Горького, ул. 40 лет Октября, Неплановая, Советская (частично), КТП№ 0779, КТП№ 0784, КТП№ 0771, КТП№ 0782, КТП№ 0783</t>
  </si>
  <si>
    <t>1.4.7</t>
  </si>
  <si>
    <t xml:space="preserve">ТП-10/0,4 кВ и ВЛ-10-0,4 кВ в п.Сатинка Тамбовской области </t>
  </si>
  <si>
    <t>1.4.7.1</t>
  </si>
  <si>
    <t>п. Сатинка, ул. Свободы (частично), Мичурина, Южная (частично), Зеленая, Дружбы, Железнодорожная, Чичканова, Гастелло, 60 лет СССР (частично), Олимпийская (частично), Садовая (частично), КТП№ 0796, КТП№ 0844, КТП№0847, КТП№ 0852, КТП№ 0857, КТП№ 0858, КТП№ 0865, КТП№ 0866</t>
  </si>
  <si>
    <t>1.4.8</t>
  </si>
  <si>
    <t>ТП-6-10/0,4 кВ и ВЛ-6-10-0,4 кВ в г. Уварово Тамбовской области</t>
  </si>
  <si>
    <t>1.4.8.1</t>
  </si>
  <si>
    <t>1.4.8.2</t>
  </si>
  <si>
    <t>г. Уварово,  ул. Красина, Базарная (частично),  2-ой Базарный переулок</t>
  </si>
  <si>
    <t>г. Уварово, ул. Красина, Базарная (частично),  2-ой Базарный переулок, Депутатская, Кузнечная, Песчанная, Кузнечный переулок, Депутатский переулок, КТП№ 50, КТП№ 80</t>
  </si>
  <si>
    <t>1.4.9</t>
  </si>
  <si>
    <t>ТП-10/0,4 кВ и ВЛ-10-0,4 кВ в г. Жердевка Тамбовской области</t>
  </si>
  <si>
    <t>1.4.9.1</t>
  </si>
  <si>
    <t>г. Жердевка, ул. Нагорная, Северный, Видный, Линейный, ул. Семашко (частично), Линейная (частично), КТП№ 67, КТП №75</t>
  </si>
  <si>
    <t>1.4.9.2</t>
  </si>
  <si>
    <t>г. Жердевка, ул. Кировская (частично), Дорожная (частично), Лермонтова, Комиссарова, Линейная (частично), пер. Линейный, ул. Неплановая, КТП№ 78, КТП№ 51</t>
  </si>
  <si>
    <t>1.4.10</t>
  </si>
  <si>
    <t>ЛЭП 35-6-0,4 кВ, ПС-35/6 кВ и ТП10-6/0,4 в г. Мичуринск (с. Заворонежское, с. Турмасово, отделение Коммунар Изосимского сельсовета, п. Зеленый Гай, п. Сельхозтехника Стаевского сельсовета) Мичуринского района Тамбовской области</t>
  </si>
  <si>
    <t>1.4.10.1</t>
  </si>
  <si>
    <t>1.4.10.2</t>
  </si>
  <si>
    <t>г. Мичуринск, КЛ-6 кВ от ПС 220/110/35/6 №2  "Мичуринская" до ЦРП "Автозаводская" и ЦРП "Кирсановская"</t>
  </si>
  <si>
    <t>г. Мичуринск, реконструкция КРУН-6 кВ ПС 35/6 кВ №1</t>
  </si>
  <si>
    <t>1.4.11</t>
  </si>
  <si>
    <t>Замена оборудования на трансформаторных подстанциях г. Мичуринск</t>
  </si>
  <si>
    <t>1.4.12</t>
  </si>
  <si>
    <t>Строительство ВЛ-10-0,4 кВ и 2КТП-2х250/10/0,4 Мучкапской ЦРБ в р.п. Мучкапский Тамбовской области</t>
  </si>
  <si>
    <t>-</t>
  </si>
  <si>
    <t>год 2020</t>
  </si>
  <si>
    <t xml:space="preserve"> на год 2020</t>
  </si>
  <si>
    <t>Год 2020</t>
  </si>
  <si>
    <t xml:space="preserve">2020 Год </t>
  </si>
  <si>
    <t>г. Рассказово, ул. Мира (частично) , Красноармейская (частично), Колхозная (частично), Солнечная (частично), ТП№ 19</t>
  </si>
  <si>
    <t>г. Котовск, КЛ-6кВ от ТП №5 до ТП №9, от ТП №9 до ТП №40, от ТП №40 до ТП №10, строительство КТП №57.</t>
  </si>
  <si>
    <t>п. Сатинка,  ул. Свободы (частично), Мичурина, Южная (частично), Зеленая, Дружбы, Железнодорожная, Чичканова, Матросова, Гастелло, 60 лет СССР (частично), Олимпийская (частично), Садовая (частично), КТП№ 0796, КТП№ 0844, КТП№0847, КТП№ 0852, ТП №20, КТП№ 0857, КТП№ 0858, КТП№ 0865, КТП№ 0866</t>
  </si>
  <si>
    <t>г. Жердевка, ул. Нагорная,  Северный, Видный, Линейный, ул. Семашко (частично), Линейная (частично), КТП№ 67, КТП №75</t>
  </si>
  <si>
    <t>Показатель объема финансовых потребностей, необходимых для реализации мероприятий, направленных на хозяйственное обеспечение текущей деятельности сетевой организации (Фхо),</t>
  </si>
  <si>
    <t>Количественный показатель прочих, шт</t>
  </si>
  <si>
    <t>г. Моршанск, ВЛ-0,4 кВ от ТП№31 ул. 1-я Луговая, 2-я Луговая, Моршанский переулок, от ТП№89 ул. Набережная , Текстильная, от ТП№24 ул. Калинина, Котовского , Энгельса, от РП-4 ул. Рязанская, от ТП№52 ул. Фрунзе, Дзержинскорго, Куйбышева</t>
  </si>
  <si>
    <t>г. Уварово, ул. Красина, Базарная (частично),  2-ой Базарный переулок, ул. Депутатская, Кузнечная, Песчанная, Кузнечный переулок, Депутатский переулок, КТП№ 50, КТП№ 80</t>
  </si>
  <si>
    <t>Раздел 2. План принятия основных средств и нематериальных активов к бухгалтерскому учету на год 2020 с распределенеием по кварталам</t>
  </si>
  <si>
    <t>с. Сампур, ул. Самородова, пер. Макарова №3, ул. Гагарина, 1-й и 3-й пер. М. Горького, ул. 40 лет Октября, Неплановая, КТП№ 0779, КТП№ 0784, КТП№ 0771, КТП№ 0782, КТП№ 0783</t>
  </si>
  <si>
    <t>п. Сатинка,  ул. Свободы (частично), Мичурина, Южная (частично), Зеленая, Дружбы, Железнодорожная, Чичканова, Матросова, Гастелло, 60 лет СССР (частично), Олимпийская (частично), КТП№ 0796, КТП№ 0844, КТП№0847, КТП№ 0852, ТП №20, КТП№ 0857, КТП№ 0858, КТП№ 0865, КТП№ 0866</t>
  </si>
  <si>
    <t>г. Моршанск, ВЛ-0,4 кВ от ТП№31 ул. 1-я Луговая, 2-я Луговая, Моршанский переулок, от ТП№89 ул. Набережная, Текстильная, от ТП№24 ул. Калинина, Котовского, Энгельса, от РП-4 ул. Рязанская, от ТП№52 ул. Фрунзе, Дзержинскорго, Куйбышева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</si>
</sst>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_-* #,##0_р_._-;\-* #,##0_р_._-;_-* &quot;-&quot;??_р_._-;_-@_-"/>
    <numFmt numFmtId="168" formatCode="0.000"/>
    <numFmt numFmtId="169" formatCode="_-* #,##0.000_р_._-;\-* #,##0.000_р_._-;_-* &quot;-&quot;??_р_._-;_-@_-"/>
    <numFmt numFmtId="170" formatCode="_-* #,##0.000\ _₽_-;\-* #,##0.000\ _₽_-;_-* &quot;-&quot;??\ _₽_-;_-@_-"/>
    <numFmt numFmtId="171" formatCode="_-* #,##0\ _₽_-;\-* #,##0\ _₽_-;_-* &quot;-&quot;??\ _₽_-;_-@_-"/>
    <numFmt numFmtId="172" formatCode="0.0"/>
  </numFmts>
  <fonts count="7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E7F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9E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A5B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33" fillId="0" borderId="0"/>
    <xf numFmtId="0" fontId="13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4" fillId="0" borderId="0"/>
    <xf numFmtId="0" fontId="34" fillId="0" borderId="0"/>
    <xf numFmtId="0" fontId="13" fillId="0" borderId="0"/>
    <xf numFmtId="0" fontId="12" fillId="0" borderId="0"/>
    <xf numFmtId="0" fontId="40" fillId="0" borderId="0"/>
    <xf numFmtId="0" fontId="40" fillId="0" borderId="0"/>
    <xf numFmtId="164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0" fontId="10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9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8" fillId="0" borderId="0"/>
    <xf numFmtId="0" fontId="13" fillId="0" borderId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0" fillId="0" borderId="0"/>
    <xf numFmtId="0" fontId="7" fillId="0" borderId="0"/>
    <xf numFmtId="0" fontId="33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3" fillId="0" borderId="0"/>
    <xf numFmtId="0" fontId="2" fillId="0" borderId="0"/>
    <xf numFmtId="0" fontId="40" fillId="0" borderId="0"/>
    <xf numFmtId="9" fontId="56" fillId="0" borderId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58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43" fontId="70" fillId="0" borderId="0" applyFont="0" applyFill="0" applyBorder="0" applyAlignment="0" applyProtection="0"/>
  </cellStyleXfs>
  <cellXfs count="350">
    <xf numFmtId="0" fontId="0" fillId="0" borderId="0" xfId="0"/>
    <xf numFmtId="0" fontId="13" fillId="0" borderId="0" xfId="0" applyFont="1"/>
    <xf numFmtId="0" fontId="13" fillId="0" borderId="0" xfId="0" applyFont="1" applyFill="1"/>
    <xf numFmtId="0" fontId="14" fillId="0" borderId="0" xfId="46" applyFont="1" applyFill="1" applyBorder="1" applyAlignment="1"/>
    <xf numFmtId="0" fontId="35" fillId="0" borderId="0" xfId="45" applyFont="1" applyFill="1" applyBorder="1" applyAlignment="1">
      <alignment vertical="center"/>
    </xf>
    <xf numFmtId="0" fontId="41" fillId="0" borderId="0" xfId="37" applyFont="1" applyAlignment="1">
      <alignment horizontal="right"/>
    </xf>
    <xf numFmtId="0" fontId="13" fillId="0" borderId="10" xfId="0" applyFont="1" applyFill="1" applyBorder="1"/>
    <xf numFmtId="0" fontId="37" fillId="0" borderId="0" xfId="45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Fill="1" applyBorder="1" applyAlignment="1">
      <alignment horizontal="center" vertical="center" textRotation="90" wrapText="1"/>
    </xf>
    <xf numFmtId="0" fontId="46" fillId="0" borderId="0" xfId="55" applyFont="1"/>
    <xf numFmtId="0" fontId="46" fillId="0" borderId="0" xfId="55" applyFont="1" applyAlignment="1">
      <alignment vertical="center"/>
    </xf>
    <xf numFmtId="0" fontId="47" fillId="0" borderId="0" xfId="55" applyFont="1"/>
    <xf numFmtId="0" fontId="38" fillId="0" borderId="10" xfId="55" applyFont="1" applyBorder="1" applyAlignment="1">
      <alignment horizontal="center"/>
    </xf>
    <xf numFmtId="0" fontId="38" fillId="0" borderId="0" xfId="55" applyFont="1"/>
    <xf numFmtId="0" fontId="48" fillId="0" borderId="10" xfId="55" applyFont="1" applyFill="1" applyBorder="1" applyAlignment="1">
      <alignment horizontal="center"/>
    </xf>
    <xf numFmtId="0" fontId="46" fillId="0" borderId="0" xfId="55" applyFont="1" applyBorder="1"/>
    <xf numFmtId="0" fontId="44" fillId="0" borderId="0" xfId="0" applyFont="1" applyFill="1" applyAlignment="1"/>
    <xf numFmtId="0" fontId="46" fillId="0" borderId="10" xfId="55" applyFont="1" applyBorder="1" applyAlignment="1">
      <alignment horizontal="center" vertical="center" textRotation="90" wrapText="1"/>
    </xf>
    <xf numFmtId="0" fontId="14" fillId="0" borderId="16" xfId="46" applyFont="1" applyFill="1" applyBorder="1" applyAlignment="1"/>
    <xf numFmtId="0" fontId="38" fillId="0" borderId="10" xfId="55" applyFont="1" applyBorder="1" applyAlignment="1">
      <alignment horizontal="center" vertical="center"/>
    </xf>
    <xf numFmtId="0" fontId="41" fillId="0" borderId="0" xfId="0" applyFont="1" applyFill="1" applyAlignment="1"/>
    <xf numFmtId="0" fontId="36" fillId="0" borderId="0" xfId="45" applyFont="1" applyFill="1" applyBorder="1" applyAlignment="1">
      <alignment horizontal="center" vertical="center" textRotation="90" wrapText="1"/>
    </xf>
    <xf numFmtId="0" fontId="39" fillId="0" borderId="0" xfId="55" applyFont="1" applyBorder="1" applyAlignment="1">
      <alignment horizontal="center" vertical="center" wrapText="1"/>
    </xf>
    <xf numFmtId="0" fontId="13" fillId="0" borderId="10" xfId="37" applyFont="1" applyFill="1" applyBorder="1" applyAlignment="1">
      <alignment horizontal="center" vertical="center" textRotation="90" wrapText="1"/>
    </xf>
    <xf numFmtId="0" fontId="36" fillId="0" borderId="10" xfId="45" applyFont="1" applyFill="1" applyBorder="1" applyAlignment="1">
      <alignment horizontal="center" vertical="center" textRotation="90" wrapText="1"/>
    </xf>
    <xf numFmtId="49" fontId="38" fillId="0" borderId="10" xfId="55" applyNumberFormat="1" applyFont="1" applyBorder="1" applyAlignment="1">
      <alignment horizontal="center"/>
    </xf>
    <xf numFmtId="0" fontId="13" fillId="0" borderId="0" xfId="0" applyFont="1" applyFill="1"/>
    <xf numFmtId="0" fontId="43" fillId="0" borderId="0" xfId="55" applyFont="1" applyAlignment="1">
      <alignment vertical="center"/>
    </xf>
    <xf numFmtId="0" fontId="38" fillId="0" borderId="0" xfId="55" applyFont="1" applyAlignment="1">
      <alignment vertical="top"/>
    </xf>
    <xf numFmtId="0" fontId="13" fillId="0" borderId="0" xfId="0" applyFont="1" applyFill="1" applyBorder="1" applyAlignment="1"/>
    <xf numFmtId="49" fontId="13" fillId="0" borderId="10" xfId="0" applyNumberFormat="1" applyFont="1" applyFill="1" applyBorder="1" applyAlignment="1">
      <alignment horizontal="center" vertical="center" wrapText="1"/>
    </xf>
    <xf numFmtId="49" fontId="36" fillId="0" borderId="10" xfId="45" applyNumberFormat="1" applyFont="1" applyFill="1" applyBorder="1" applyAlignment="1">
      <alignment horizontal="center" vertical="center"/>
    </xf>
    <xf numFmtId="0" fontId="13" fillId="0" borderId="0" xfId="0" applyFont="1"/>
    <xf numFmtId="0" fontId="41" fillId="0" borderId="0" xfId="0" applyFont="1" applyFill="1" applyBorder="1" applyAlignment="1">
      <alignment horizontal="center" vertical="center"/>
    </xf>
    <xf numFmtId="0" fontId="13" fillId="0" borderId="0" xfId="0" applyFont="1"/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wrapText="1"/>
    </xf>
    <xf numFmtId="0" fontId="13" fillId="0" borderId="1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6" fillId="0" borderId="0" xfId="45" applyFont="1" applyFill="1" applyBorder="1" applyAlignment="1">
      <alignment horizontal="center" vertical="center" wrapText="1"/>
    </xf>
    <xf numFmtId="0" fontId="36" fillId="0" borderId="0" xfId="45" applyFont="1" applyFill="1" applyBorder="1" applyAlignment="1">
      <alignment horizontal="center" vertical="center"/>
    </xf>
    <xf numFmtId="49" fontId="53" fillId="24" borderId="0" xfId="57" applyNumberFormat="1" applyFont="1" applyFill="1" applyAlignment="1">
      <alignment horizontal="center" vertical="center"/>
    </xf>
    <xf numFmtId="0" fontId="13" fillId="24" borderId="0" xfId="57" applyFont="1" applyFill="1" applyAlignment="1">
      <alignment wrapText="1"/>
    </xf>
    <xf numFmtId="0" fontId="13" fillId="24" borderId="0" xfId="57" applyFont="1" applyFill="1"/>
    <xf numFmtId="0" fontId="55" fillId="24" borderId="0" xfId="58" applyFont="1" applyFill="1" applyAlignment="1">
      <alignment vertical="center" wrapText="1"/>
    </xf>
    <xf numFmtId="0" fontId="42" fillId="24" borderId="0" xfId="272" applyFont="1" applyFill="1" applyAlignment="1">
      <alignment horizontal="justify"/>
    </xf>
    <xf numFmtId="0" fontId="35" fillId="0" borderId="0" xfId="44" applyFont="1" applyFill="1" applyBorder="1" applyAlignment="1"/>
    <xf numFmtId="0" fontId="14" fillId="0" borderId="0" xfId="0" applyFont="1" applyAlignment="1">
      <alignment wrapText="1"/>
    </xf>
    <xf numFmtId="0" fontId="53" fillId="24" borderId="10" xfId="57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25" borderId="0" xfId="0" applyFont="1" applyFill="1"/>
    <xf numFmtId="0" fontId="43" fillId="25" borderId="0" xfId="55" applyFont="1" applyFill="1" applyAlignment="1">
      <alignment vertical="center"/>
    </xf>
    <xf numFmtId="0" fontId="38" fillId="25" borderId="0" xfId="55" applyFont="1" applyFill="1" applyAlignment="1">
      <alignment vertical="top"/>
    </xf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0" fontId="43" fillId="0" borderId="0" xfId="55" applyFont="1" applyFill="1" applyAlignment="1">
      <alignment vertical="center"/>
    </xf>
    <xf numFmtId="0" fontId="38" fillId="0" borderId="0" xfId="55" applyFont="1" applyFill="1" applyAlignment="1">
      <alignment vertical="top"/>
    </xf>
    <xf numFmtId="0" fontId="38" fillId="0" borderId="10" xfId="55" applyNumberFormat="1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Alignment="1">
      <alignment vertical="center" wrapText="1"/>
    </xf>
    <xf numFmtId="49" fontId="38" fillId="0" borderId="10" xfId="55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42" fillId="0" borderId="0" xfId="55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4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36" fillId="0" borderId="0" xfId="45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 textRotation="90" wrapText="1"/>
    </xf>
    <xf numFmtId="0" fontId="36" fillId="0" borderId="10" xfId="45" applyFont="1" applyFill="1" applyBorder="1" applyAlignment="1">
      <alignment horizontal="center" vertical="center" wrapText="1"/>
    </xf>
    <xf numFmtId="0" fontId="36" fillId="0" borderId="10" xfId="45" applyFont="1" applyFill="1" applyBorder="1" applyAlignment="1">
      <alignment horizontal="center" vertical="center"/>
    </xf>
    <xf numFmtId="0" fontId="13" fillId="0" borderId="10" xfId="0" applyFont="1" applyFill="1" applyBorder="1"/>
    <xf numFmtId="0" fontId="38" fillId="0" borderId="10" xfId="55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46" fillId="0" borderId="0" xfId="55" applyFont="1"/>
    <xf numFmtId="0" fontId="13" fillId="0" borderId="10" xfId="0" applyFont="1" applyFill="1" applyBorder="1" applyAlignment="1">
      <alignment vertical="center"/>
    </xf>
    <xf numFmtId="164" fontId="13" fillId="0" borderId="10" xfId="57" applyNumberFormat="1" applyFont="1" applyFill="1" applyBorder="1" applyAlignment="1">
      <alignment horizontal="left" vertical="center" wrapText="1"/>
    </xf>
    <xf numFmtId="167" fontId="13" fillId="0" borderId="10" xfId="57" applyNumberFormat="1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 indent="1"/>
    </xf>
    <xf numFmtId="0" fontId="13" fillId="0" borderId="10" xfId="57" applyFont="1" applyFill="1" applyBorder="1" applyAlignment="1">
      <alignment horizontal="left" vertical="center" wrapText="1" indent="3"/>
    </xf>
    <xf numFmtId="0" fontId="13" fillId="0" borderId="10" xfId="57" applyFont="1" applyFill="1" applyBorder="1" applyAlignment="1">
      <alignment horizontal="left" vertical="center" wrapText="1" indent="5"/>
    </xf>
    <xf numFmtId="0" fontId="13" fillId="24" borderId="0" xfId="57" applyFont="1" applyFill="1" applyAlignment="1">
      <alignment horizontal="right"/>
    </xf>
    <xf numFmtId="0" fontId="13" fillId="24" borderId="10" xfId="57" applyFont="1" applyFill="1" applyBorder="1" applyAlignment="1">
      <alignment horizontal="center" vertical="center" wrapText="1"/>
    </xf>
    <xf numFmtId="49" fontId="59" fillId="24" borderId="10" xfId="57" applyNumberFormat="1" applyFont="1" applyFill="1" applyBorder="1" applyAlignment="1">
      <alignment horizontal="center" vertical="center"/>
    </xf>
    <xf numFmtId="0" fontId="59" fillId="24" borderId="10" xfId="57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top" wrapText="1"/>
    </xf>
    <xf numFmtId="0" fontId="47" fillId="0" borderId="0" xfId="0" applyFont="1" applyFill="1" applyAlignment="1">
      <alignment vertical="top" wrapText="1"/>
    </xf>
    <xf numFmtId="0" fontId="13" fillId="0" borderId="0" xfId="46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3" fillId="0" borderId="10" xfId="0" applyFont="1" applyFill="1" applyBorder="1"/>
    <xf numFmtId="0" fontId="38" fillId="0" borderId="0" xfId="55" applyNumberFormat="1" applyFont="1" applyFill="1" applyBorder="1" applyAlignment="1">
      <alignment horizontal="center" vertical="center"/>
    </xf>
    <xf numFmtId="0" fontId="38" fillId="0" borderId="0" xfId="55" applyFont="1" applyFill="1" applyBorder="1" applyAlignment="1">
      <alignment horizontal="center" vertical="center" wrapText="1"/>
    </xf>
    <xf numFmtId="0" fontId="38" fillId="26" borderId="10" xfId="57" applyFont="1" applyFill="1" applyBorder="1" applyAlignment="1">
      <alignment horizontal="center" vertical="center" wrapText="1"/>
    </xf>
    <xf numFmtId="0" fontId="38" fillId="26" borderId="10" xfId="57" applyFont="1" applyFill="1" applyBorder="1" applyAlignment="1">
      <alignment horizontal="left" vertical="center" wrapText="1"/>
    </xf>
    <xf numFmtId="0" fontId="38" fillId="26" borderId="13" xfId="57" applyFont="1" applyFill="1" applyBorder="1" applyAlignment="1">
      <alignment horizontal="center" vertical="center" wrapText="1"/>
    </xf>
    <xf numFmtId="0" fontId="38" fillId="26" borderId="13" xfId="57" applyFont="1" applyFill="1" applyBorder="1" applyAlignment="1">
      <alignment horizontal="left" vertical="center" wrapText="1"/>
    </xf>
    <xf numFmtId="0" fontId="38" fillId="27" borderId="10" xfId="57" applyFont="1" applyFill="1" applyBorder="1" applyAlignment="1">
      <alignment horizontal="center" vertical="center" wrapText="1"/>
    </xf>
    <xf numFmtId="0" fontId="38" fillId="27" borderId="10" xfId="57" applyFont="1" applyFill="1" applyBorder="1" applyAlignment="1">
      <alignment horizontal="left" vertical="center" wrapText="1"/>
    </xf>
    <xf numFmtId="0" fontId="38" fillId="28" borderId="10" xfId="57" applyFont="1" applyFill="1" applyBorder="1" applyAlignment="1">
      <alignment horizontal="left" vertical="center" wrapText="1"/>
    </xf>
    <xf numFmtId="0" fontId="38" fillId="28" borderId="10" xfId="57" applyFont="1" applyFill="1" applyBorder="1" applyAlignment="1">
      <alignment horizontal="center" vertical="center" wrapText="1"/>
    </xf>
    <xf numFmtId="0" fontId="38" fillId="29" borderId="10" xfId="57" applyFont="1" applyFill="1" applyBorder="1" applyAlignment="1">
      <alignment horizontal="center" vertical="center" wrapText="1"/>
    </xf>
    <xf numFmtId="0" fontId="38" fillId="29" borderId="10" xfId="57" applyFont="1" applyFill="1" applyBorder="1" applyAlignment="1">
      <alignment horizontal="left" vertical="center" wrapText="1"/>
    </xf>
    <xf numFmtId="4" fontId="38" fillId="29" borderId="10" xfId="57" applyNumberFormat="1" applyFont="1" applyFill="1" applyBorder="1" applyAlignment="1">
      <alignment horizontal="left" vertical="center" wrapText="1"/>
    </xf>
    <xf numFmtId="0" fontId="38" fillId="30" borderId="10" xfId="57" applyFont="1" applyFill="1" applyBorder="1" applyAlignment="1">
      <alignment horizontal="center" vertical="center" wrapText="1"/>
    </xf>
    <xf numFmtId="0" fontId="38" fillId="30" borderId="10" xfId="57" applyFont="1" applyFill="1" applyBorder="1" applyAlignment="1">
      <alignment horizontal="left" vertical="center" wrapText="1"/>
    </xf>
    <xf numFmtId="0" fontId="13" fillId="30" borderId="10" xfId="0" applyFont="1" applyFill="1" applyBorder="1" applyAlignment="1">
      <alignment horizontal="center" vertical="center"/>
    </xf>
    <xf numFmtId="0" fontId="38" fillId="0" borderId="10" xfId="57" applyFont="1" applyFill="1" applyBorder="1" applyAlignment="1">
      <alignment horizontal="center" vertical="center" wrapText="1"/>
    </xf>
    <xf numFmtId="0" fontId="38" fillId="0" borderId="10" xfId="57" applyFont="1" applyFill="1" applyBorder="1" applyAlignment="1">
      <alignment horizontal="left" vertical="center" wrapText="1"/>
    </xf>
    <xf numFmtId="168" fontId="38" fillId="28" borderId="10" xfId="57" applyNumberFormat="1" applyFont="1" applyFill="1" applyBorder="1" applyAlignment="1">
      <alignment horizontal="center" vertical="center" wrapText="1"/>
    </xf>
    <xf numFmtId="168" fontId="38" fillId="29" borderId="10" xfId="57" applyNumberFormat="1" applyFont="1" applyFill="1" applyBorder="1" applyAlignment="1">
      <alignment horizontal="center" vertical="center" wrapText="1"/>
    </xf>
    <xf numFmtId="168" fontId="38" fillId="27" borderId="10" xfId="57" applyNumberFormat="1" applyFont="1" applyFill="1" applyBorder="1" applyAlignment="1">
      <alignment horizontal="center" vertical="center" wrapText="1"/>
    </xf>
    <xf numFmtId="168" fontId="13" fillId="0" borderId="10" xfId="0" applyNumberFormat="1" applyFont="1" applyFill="1" applyBorder="1" applyAlignment="1">
      <alignment horizontal="center" vertical="center" wrapText="1"/>
    </xf>
    <xf numFmtId="168" fontId="38" fillId="26" borderId="10" xfId="57" applyNumberFormat="1" applyFont="1" applyFill="1" applyBorder="1" applyAlignment="1">
      <alignment horizontal="center" vertical="center" wrapText="1"/>
    </xf>
    <xf numFmtId="168" fontId="38" fillId="26" borderId="13" xfId="57" applyNumberFormat="1" applyFont="1" applyFill="1" applyBorder="1" applyAlignment="1">
      <alignment horizontal="center" vertical="center" wrapText="1"/>
    </xf>
    <xf numFmtId="168" fontId="38" fillId="0" borderId="10" xfId="57" applyNumberFormat="1" applyFont="1" applyFill="1" applyBorder="1" applyAlignment="1">
      <alignment horizontal="center" vertical="center" wrapText="1"/>
    </xf>
    <xf numFmtId="168" fontId="13" fillId="0" borderId="10" xfId="0" applyNumberFormat="1" applyFont="1" applyBorder="1" applyAlignment="1">
      <alignment horizontal="center" vertical="center"/>
    </xf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 textRotation="90" wrapText="1"/>
    </xf>
    <xf numFmtId="0" fontId="46" fillId="0" borderId="0" xfId="55" applyFont="1"/>
    <xf numFmtId="0" fontId="38" fillId="0" borderId="10" xfId="55" applyFont="1" applyBorder="1" applyAlignment="1">
      <alignment horizontal="center" vertical="center" wrapText="1"/>
    </xf>
    <xf numFmtId="0" fontId="38" fillId="0" borderId="10" xfId="55" applyFont="1" applyBorder="1" applyAlignment="1">
      <alignment horizontal="center" vertical="center" textRotation="90" wrapText="1"/>
    </xf>
    <xf numFmtId="0" fontId="39" fillId="0" borderId="0" xfId="55" applyFont="1" applyBorder="1" applyAlignment="1">
      <alignment horizontal="center" vertical="center" wrapText="1"/>
    </xf>
    <xf numFmtId="0" fontId="38" fillId="0" borderId="0" xfId="55" applyFont="1"/>
    <xf numFmtId="49" fontId="38" fillId="0" borderId="0" xfId="55" applyNumberFormat="1" applyFont="1" applyFill="1" applyBorder="1" applyAlignment="1">
      <alignment horizontal="center" vertical="center"/>
    </xf>
    <xf numFmtId="0" fontId="38" fillId="0" borderId="0" xfId="57" applyFont="1" applyFill="1" applyBorder="1" applyAlignment="1">
      <alignment horizontal="center" vertical="center" wrapText="1"/>
    </xf>
    <xf numFmtId="0" fontId="69" fillId="0" borderId="0" xfId="286" applyFont="1" applyBorder="1" applyAlignment="1">
      <alignment horizontal="left" vertical="center"/>
    </xf>
    <xf numFmtId="49" fontId="68" fillId="0" borderId="0" xfId="0" applyNumberFormat="1" applyFont="1" applyFill="1" applyBorder="1" applyAlignment="1" applyProtection="1">
      <alignment horizontal="center" vertical="center" wrapText="1"/>
    </xf>
    <xf numFmtId="4" fontId="38" fillId="29" borderId="10" xfId="57" applyNumberFormat="1" applyFont="1" applyFill="1" applyBorder="1" applyAlignment="1">
      <alignment horizontal="center" vertical="center" wrapText="1"/>
    </xf>
    <xf numFmtId="0" fontId="38" fillId="30" borderId="10" xfId="0" applyFont="1" applyFill="1" applyBorder="1" applyAlignment="1">
      <alignment horizontal="center" vertical="center"/>
    </xf>
    <xf numFmtId="168" fontId="38" fillId="30" borderId="10" xfId="57" applyNumberFormat="1" applyFont="1" applyFill="1" applyBorder="1" applyAlignment="1">
      <alignment horizontal="center" vertical="center" wrapText="1"/>
    </xf>
    <xf numFmtId="168" fontId="38" fillId="30" borderId="10" xfId="0" applyNumberFormat="1" applyFont="1" applyFill="1" applyBorder="1" applyAlignment="1">
      <alignment horizontal="center" vertical="center"/>
    </xf>
    <xf numFmtId="168" fontId="13" fillId="30" borderId="10" xfId="0" applyNumberFormat="1" applyFont="1" applyFill="1" applyBorder="1" applyAlignment="1">
      <alignment horizontal="center" vertical="center"/>
    </xf>
    <xf numFmtId="168" fontId="38" fillId="29" borderId="10" xfId="57" applyNumberFormat="1" applyFont="1" applyFill="1" applyBorder="1" applyAlignment="1">
      <alignment horizontal="left" vertical="center" wrapText="1"/>
    </xf>
    <xf numFmtId="168" fontId="38" fillId="28" borderId="10" xfId="57" applyNumberFormat="1" applyFont="1" applyFill="1" applyBorder="1" applyAlignment="1">
      <alignment horizontal="left" vertical="center" wrapText="1"/>
    </xf>
    <xf numFmtId="168" fontId="38" fillId="27" borderId="10" xfId="57" applyNumberFormat="1" applyFont="1" applyFill="1" applyBorder="1" applyAlignment="1">
      <alignment horizontal="left" vertical="center" wrapText="1"/>
    </xf>
    <xf numFmtId="168" fontId="68" fillId="27" borderId="10" xfId="57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38" fillId="0" borderId="0" xfId="55" applyNumberFormat="1" applyFont="1" applyBorder="1" applyAlignment="1">
      <alignment horizontal="center" vertical="center"/>
    </xf>
    <xf numFmtId="0" fontId="38" fillId="0" borderId="0" xfId="55" applyFont="1" applyBorder="1" applyAlignment="1">
      <alignment horizontal="center"/>
    </xf>
    <xf numFmtId="0" fontId="38" fillId="0" borderId="0" xfId="55" applyFont="1" applyBorder="1" applyAlignment="1">
      <alignment horizontal="center" vertical="center"/>
    </xf>
    <xf numFmtId="0" fontId="48" fillId="0" borderId="0" xfId="55" applyFont="1" applyFill="1" applyBorder="1" applyAlignment="1">
      <alignment horizontal="center"/>
    </xf>
    <xf numFmtId="0" fontId="38" fillId="27" borderId="0" xfId="55" applyFont="1" applyFill="1" applyBorder="1" applyAlignment="1">
      <alignment horizontal="center" vertical="center"/>
    </xf>
    <xf numFmtId="0" fontId="38" fillId="28" borderId="0" xfId="55" applyFont="1" applyFill="1" applyBorder="1" applyAlignment="1">
      <alignment horizontal="center" vertical="center"/>
    </xf>
    <xf numFmtId="0" fontId="48" fillId="28" borderId="0" xfId="55" applyFont="1" applyFill="1" applyBorder="1" applyAlignment="1">
      <alignment horizontal="center"/>
    </xf>
    <xf numFmtId="0" fontId="48" fillId="27" borderId="0" xfId="55" applyFont="1" applyFill="1" applyBorder="1" applyAlignment="1">
      <alignment horizontal="center"/>
    </xf>
    <xf numFmtId="169" fontId="13" fillId="0" borderId="10" xfId="57" applyNumberFormat="1" applyFont="1" applyFill="1" applyBorder="1" applyAlignment="1">
      <alignment horizontal="left" vertical="center" wrapText="1"/>
    </xf>
    <xf numFmtId="169" fontId="14" fillId="24" borderId="10" xfId="57" applyNumberFormat="1" applyFont="1" applyFill="1" applyBorder="1" applyAlignment="1">
      <alignment horizontal="left" vertical="center" wrapText="1"/>
    </xf>
    <xf numFmtId="169" fontId="13" fillId="0" borderId="10" xfId="57" applyNumberFormat="1" applyFont="1" applyFill="1" applyBorder="1" applyAlignment="1">
      <alignment horizontal="left" vertical="center" wrapText="1" indent="1"/>
    </xf>
    <xf numFmtId="169" fontId="14" fillId="0" borderId="10" xfId="57" applyNumberFormat="1" applyFont="1" applyFill="1" applyBorder="1" applyAlignment="1">
      <alignment horizontal="left" vertical="center" wrapText="1"/>
    </xf>
    <xf numFmtId="0" fontId="38" fillId="0" borderId="10" xfId="55" applyFont="1" applyBorder="1" applyAlignment="1">
      <alignment horizontal="center" vertical="center" textRotation="90" wrapText="1"/>
    </xf>
    <xf numFmtId="168" fontId="13" fillId="0" borderId="0" xfId="0" applyNumberFormat="1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39" fillId="0" borderId="0" xfId="55" applyFont="1" applyBorder="1" applyAlignment="1">
      <alignment horizontal="center" vertical="center" wrapText="1"/>
    </xf>
    <xf numFmtId="0" fontId="38" fillId="0" borderId="10" xfId="55" applyFont="1" applyBorder="1" applyAlignment="1">
      <alignment horizontal="center" vertical="center" textRotation="90" wrapText="1"/>
    </xf>
    <xf numFmtId="0" fontId="38" fillId="0" borderId="10" xfId="55" applyFont="1" applyBorder="1" applyAlignment="1">
      <alignment horizontal="center" vertical="center" wrapText="1"/>
    </xf>
    <xf numFmtId="0" fontId="46" fillId="0" borderId="0" xfId="55" applyFont="1"/>
    <xf numFmtId="0" fontId="38" fillId="0" borderId="0" xfId="55" applyFont="1"/>
    <xf numFmtId="0" fontId="13" fillId="0" borderId="10" xfId="0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center" vertical="center" wrapText="1"/>
    </xf>
    <xf numFmtId="0" fontId="61" fillId="24" borderId="10" xfId="57" applyFont="1" applyFill="1" applyBorder="1" applyAlignment="1">
      <alignment horizontal="center" vertical="center" wrapText="1"/>
    </xf>
    <xf numFmtId="0" fontId="38" fillId="24" borderId="10" xfId="57" applyFont="1" applyFill="1" applyBorder="1" applyAlignment="1">
      <alignment horizontal="center" vertical="center" wrapText="1"/>
    </xf>
    <xf numFmtId="0" fontId="38" fillId="24" borderId="10" xfId="57" applyFont="1" applyFill="1" applyBorder="1" applyAlignment="1">
      <alignment horizontal="left" vertical="center" wrapText="1"/>
    </xf>
    <xf numFmtId="168" fontId="38" fillId="24" borderId="10" xfId="57" applyNumberFormat="1" applyFont="1" applyFill="1" applyBorder="1" applyAlignment="1">
      <alignment horizontal="center" vertical="center" wrapText="1"/>
    </xf>
    <xf numFmtId="0" fontId="13" fillId="24" borderId="0" xfId="0" applyFont="1" applyFill="1"/>
    <xf numFmtId="0" fontId="38" fillId="24" borderId="13" xfId="57" applyFont="1" applyFill="1" applyBorder="1" applyAlignment="1">
      <alignment horizontal="center" vertical="center" wrapText="1"/>
    </xf>
    <xf numFmtId="0" fontId="38" fillId="24" borderId="13" xfId="57" applyFont="1" applyFill="1" applyBorder="1" applyAlignment="1">
      <alignment horizontal="left" vertical="center" wrapText="1"/>
    </xf>
    <xf numFmtId="4" fontId="38" fillId="24" borderId="10" xfId="57" applyNumberFormat="1" applyFont="1" applyFill="1" applyBorder="1" applyAlignment="1">
      <alignment horizontal="left" vertical="center" wrapText="1"/>
    </xf>
    <xf numFmtId="0" fontId="13" fillId="24" borderId="10" xfId="0" applyFont="1" applyFill="1" applyBorder="1" applyAlignment="1">
      <alignment horizontal="center" vertical="center"/>
    </xf>
    <xf numFmtId="0" fontId="13" fillId="31" borderId="0" xfId="0" applyFont="1" applyFill="1"/>
    <xf numFmtId="0" fontId="38" fillId="32" borderId="10" xfId="57" applyFont="1" applyFill="1" applyBorder="1" applyAlignment="1">
      <alignment horizontal="center" vertical="center" wrapText="1"/>
    </xf>
    <xf numFmtId="0" fontId="13" fillId="32" borderId="0" xfId="0" applyFont="1" applyFill="1"/>
    <xf numFmtId="170" fontId="13" fillId="0" borderId="10" xfId="287" applyNumberFormat="1" applyFont="1" applyFill="1" applyBorder="1" applyAlignment="1">
      <alignment horizontal="center" vertical="center" wrapText="1"/>
    </xf>
    <xf numFmtId="170" fontId="38" fillId="0" borderId="10" xfId="287" applyNumberFormat="1" applyFont="1" applyFill="1" applyBorder="1" applyAlignment="1">
      <alignment horizontal="center" vertical="center" wrapText="1"/>
    </xf>
    <xf numFmtId="170" fontId="38" fillId="24" borderId="10" xfId="287" applyNumberFormat="1" applyFont="1" applyFill="1" applyBorder="1" applyAlignment="1">
      <alignment horizontal="center" vertical="center" wrapText="1"/>
    </xf>
    <xf numFmtId="170" fontId="13" fillId="24" borderId="10" xfId="287" applyNumberFormat="1" applyFont="1" applyFill="1" applyBorder="1" applyAlignment="1">
      <alignment horizontal="center" vertical="center"/>
    </xf>
    <xf numFmtId="49" fontId="38" fillId="24" borderId="10" xfId="55" applyNumberFormat="1" applyFont="1" applyFill="1" applyBorder="1" applyAlignment="1">
      <alignment horizontal="center" vertical="center"/>
    </xf>
    <xf numFmtId="49" fontId="38" fillId="24" borderId="10" xfId="55" applyNumberFormat="1" applyFont="1" applyFill="1" applyBorder="1" applyAlignment="1">
      <alignment horizontal="left" vertical="center" wrapText="1"/>
    </xf>
    <xf numFmtId="0" fontId="13" fillId="24" borderId="10" xfId="0" applyFont="1" applyFill="1" applyBorder="1" applyAlignment="1">
      <alignment horizontal="center" vertical="center" wrapText="1"/>
    </xf>
    <xf numFmtId="43" fontId="13" fillId="24" borderId="10" xfId="287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wrapText="1"/>
    </xf>
    <xf numFmtId="170" fontId="13" fillId="25" borderId="10" xfId="287" applyNumberFormat="1" applyFont="1" applyFill="1" applyBorder="1" applyAlignment="1">
      <alignment horizontal="center" vertical="center"/>
    </xf>
    <xf numFmtId="0" fontId="39" fillId="32" borderId="10" xfId="57" applyFont="1" applyFill="1" applyBorder="1" applyAlignment="1">
      <alignment horizontal="center" vertical="center" wrapText="1"/>
    </xf>
    <xf numFmtId="0" fontId="39" fillId="32" borderId="10" xfId="57" applyFont="1" applyFill="1" applyBorder="1" applyAlignment="1">
      <alignment horizontal="left" vertical="center" wrapText="1"/>
    </xf>
    <xf numFmtId="168" fontId="39" fillId="32" borderId="10" xfId="57" applyNumberFormat="1" applyFont="1" applyFill="1" applyBorder="1" applyAlignment="1">
      <alignment horizontal="center" vertical="center" wrapText="1"/>
    </xf>
    <xf numFmtId="170" fontId="39" fillId="32" borderId="10" xfId="287" applyNumberFormat="1" applyFont="1" applyFill="1" applyBorder="1" applyAlignment="1">
      <alignment horizontal="center" vertical="center" wrapText="1"/>
    </xf>
    <xf numFmtId="170" fontId="14" fillId="32" borderId="10" xfId="287" applyNumberFormat="1" applyFont="1" applyFill="1" applyBorder="1" applyAlignment="1">
      <alignment horizontal="center" vertical="center"/>
    </xf>
    <xf numFmtId="0" fontId="14" fillId="32" borderId="0" xfId="0" applyFont="1" applyFill="1"/>
    <xf numFmtId="0" fontId="13" fillId="32" borderId="10" xfId="0" applyFont="1" applyFill="1" applyBorder="1" applyAlignment="1">
      <alignment horizontal="center" vertical="center"/>
    </xf>
    <xf numFmtId="170" fontId="38" fillId="25" borderId="10" xfId="287" applyNumberFormat="1" applyFont="1" applyFill="1" applyBorder="1" applyAlignment="1">
      <alignment horizontal="center" vertical="center" wrapText="1"/>
    </xf>
    <xf numFmtId="170" fontId="39" fillId="25" borderId="10" xfId="287" applyNumberFormat="1" applyFont="1" applyFill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center" vertical="center"/>
    </xf>
    <xf numFmtId="49" fontId="38" fillId="25" borderId="10" xfId="55" applyNumberFormat="1" applyFont="1" applyFill="1" applyBorder="1" applyAlignment="1">
      <alignment horizontal="center" vertical="center"/>
    </xf>
    <xf numFmtId="0" fontId="38" fillId="25" borderId="10" xfId="55" applyFont="1" applyFill="1" applyBorder="1" applyAlignment="1">
      <alignment horizontal="left" vertical="center" wrapText="1"/>
    </xf>
    <xf numFmtId="168" fontId="13" fillId="25" borderId="10" xfId="0" applyNumberFormat="1" applyFont="1" applyFill="1" applyBorder="1" applyAlignment="1">
      <alignment horizontal="center" vertical="center"/>
    </xf>
    <xf numFmtId="17" fontId="13" fillId="25" borderId="10" xfId="0" applyNumberFormat="1" applyFont="1" applyFill="1" applyBorder="1" applyAlignment="1">
      <alignment horizontal="center" vertical="center"/>
    </xf>
    <xf numFmtId="0" fontId="38" fillId="24" borderId="10" xfId="55" applyFont="1" applyFill="1" applyBorder="1" applyAlignment="1">
      <alignment horizontal="left" vertical="center" wrapText="1"/>
    </xf>
    <xf numFmtId="170" fontId="38" fillId="25" borderId="10" xfId="287" applyNumberFormat="1" applyFont="1" applyFill="1" applyBorder="1" applyAlignment="1">
      <alignment horizontal="center" vertical="center"/>
    </xf>
    <xf numFmtId="170" fontId="38" fillId="25" borderId="10" xfId="287" applyNumberFormat="1" applyFont="1" applyFill="1" applyBorder="1" applyAlignment="1">
      <alignment horizontal="left" vertical="center" wrapText="1"/>
    </xf>
    <xf numFmtId="49" fontId="38" fillId="25" borderId="10" xfId="55" applyNumberFormat="1" applyFont="1" applyFill="1" applyBorder="1" applyAlignment="1">
      <alignment horizontal="left" vertical="center" wrapText="1"/>
    </xf>
    <xf numFmtId="0" fontId="38" fillId="24" borderId="10" xfId="55" applyNumberFormat="1" applyFont="1" applyFill="1" applyBorder="1" applyAlignment="1">
      <alignment horizontal="left" vertical="center" wrapText="1"/>
    </xf>
    <xf numFmtId="43" fontId="13" fillId="25" borderId="10" xfId="287" applyFont="1" applyFill="1" applyBorder="1" applyAlignment="1">
      <alignment horizontal="center" vertical="center"/>
    </xf>
    <xf numFmtId="0" fontId="13" fillId="0" borderId="0" xfId="0" applyFont="1" applyFill="1"/>
    <xf numFmtId="170" fontId="38" fillId="0" borderId="13" xfId="287" applyNumberFormat="1" applyFont="1" applyFill="1" applyBorder="1" applyAlignment="1">
      <alignment horizontal="center" vertical="center" wrapText="1"/>
    </xf>
    <xf numFmtId="1" fontId="38" fillId="0" borderId="10" xfId="57" applyNumberFormat="1" applyFont="1" applyFill="1" applyBorder="1" applyAlignment="1">
      <alignment horizontal="center" vertical="center" wrapText="1"/>
    </xf>
    <xf numFmtId="0" fontId="38" fillId="32" borderId="10" xfId="57" applyFont="1" applyFill="1" applyBorder="1" applyAlignment="1">
      <alignment horizontal="left" vertical="center" wrapText="1"/>
    </xf>
    <xf numFmtId="1" fontId="38" fillId="32" borderId="10" xfId="57" applyNumberFormat="1" applyFont="1" applyFill="1" applyBorder="1" applyAlignment="1">
      <alignment horizontal="center" vertical="center" wrapText="1"/>
    </xf>
    <xf numFmtId="170" fontId="38" fillId="32" borderId="10" xfId="287" applyNumberFormat="1" applyFont="1" applyFill="1" applyBorder="1" applyAlignment="1">
      <alignment horizontal="center" vertical="center" wrapText="1"/>
    </xf>
    <xf numFmtId="17" fontId="13" fillId="32" borderId="10" xfId="0" applyNumberFormat="1" applyFont="1" applyFill="1" applyBorder="1" applyAlignment="1">
      <alignment horizontal="center" vertical="center"/>
    </xf>
    <xf numFmtId="170" fontId="39" fillId="0" borderId="10" xfId="287" applyNumberFormat="1" applyFont="1" applyFill="1" applyBorder="1" applyAlignment="1">
      <alignment horizontal="center" vertical="center" wrapText="1"/>
    </xf>
    <xf numFmtId="170" fontId="39" fillId="0" borderId="13" xfId="287" applyNumberFormat="1" applyFont="1" applyFill="1" applyBorder="1" applyAlignment="1">
      <alignment horizontal="center" vertical="center" wrapText="1"/>
    </xf>
    <xf numFmtId="170" fontId="13" fillId="0" borderId="10" xfId="287" applyNumberFormat="1" applyFont="1" applyFill="1" applyBorder="1" applyAlignment="1">
      <alignment horizontal="center" vertical="center"/>
    </xf>
    <xf numFmtId="17" fontId="13" fillId="0" borderId="10" xfId="0" applyNumberFormat="1" applyFont="1" applyFill="1" applyBorder="1" applyAlignment="1">
      <alignment horizontal="center" vertical="center"/>
    </xf>
    <xf numFmtId="171" fontId="39" fillId="0" borderId="13" xfId="287" applyNumberFormat="1" applyFont="1" applyFill="1" applyBorder="1" applyAlignment="1">
      <alignment horizontal="center" vertical="center" wrapText="1"/>
    </xf>
    <xf numFmtId="170" fontId="14" fillId="0" borderId="0" xfId="287" applyNumberFormat="1" applyFont="1" applyFill="1"/>
    <xf numFmtId="0" fontId="38" fillId="25" borderId="10" xfId="57" applyFont="1" applyFill="1" applyBorder="1" applyAlignment="1">
      <alignment horizontal="center" vertical="center" wrapText="1"/>
    </xf>
    <xf numFmtId="0" fontId="38" fillId="25" borderId="10" xfId="57" applyFont="1" applyFill="1" applyBorder="1" applyAlignment="1">
      <alignment horizontal="left" vertical="center" wrapText="1"/>
    </xf>
    <xf numFmtId="1" fontId="38" fillId="25" borderId="10" xfId="57" applyNumberFormat="1" applyFont="1" applyFill="1" applyBorder="1" applyAlignment="1">
      <alignment horizontal="center" vertical="center" wrapText="1"/>
    </xf>
    <xf numFmtId="168" fontId="38" fillId="25" borderId="10" xfId="57" applyNumberFormat="1" applyFont="1" applyFill="1" applyBorder="1" applyAlignment="1">
      <alignment horizontal="center" vertical="center" wrapText="1"/>
    </xf>
    <xf numFmtId="168" fontId="38" fillId="0" borderId="12" xfId="57" applyNumberFormat="1" applyFont="1" applyFill="1" applyBorder="1" applyAlignment="1">
      <alignment horizontal="center" vertical="center" wrapText="1"/>
    </xf>
    <xf numFmtId="168" fontId="13" fillId="26" borderId="10" xfId="0" applyNumberFormat="1" applyFont="1" applyFill="1" applyBorder="1" applyAlignment="1">
      <alignment horizontal="center" vertical="center" wrapText="1"/>
    </xf>
    <xf numFmtId="0" fontId="38" fillId="25" borderId="0" xfId="55" applyFont="1" applyFill="1" applyBorder="1" applyAlignment="1">
      <alignment horizontal="center" vertical="center"/>
    </xf>
    <xf numFmtId="0" fontId="38" fillId="25" borderId="0" xfId="55" applyFont="1" applyFill="1" applyBorder="1" applyAlignment="1">
      <alignment horizontal="center"/>
    </xf>
    <xf numFmtId="0" fontId="48" fillId="25" borderId="0" xfId="55" applyFont="1" applyFill="1" applyBorder="1" applyAlignment="1">
      <alignment horizontal="center"/>
    </xf>
    <xf numFmtId="0" fontId="38" fillId="25" borderId="0" xfId="55" applyFont="1" applyFill="1"/>
    <xf numFmtId="0" fontId="38" fillId="0" borderId="0" xfId="55" applyFont="1" applyFill="1" applyBorder="1" applyAlignment="1">
      <alignment horizontal="center"/>
    </xf>
    <xf numFmtId="0" fontId="46" fillId="24" borderId="10" xfId="55" applyFont="1" applyFill="1" applyBorder="1" applyAlignment="1">
      <alignment horizontal="center" vertical="center"/>
    </xf>
    <xf numFmtId="0" fontId="38" fillId="0" borderId="10" xfId="55" applyFont="1" applyBorder="1" applyAlignment="1">
      <alignment vertical="center" textRotation="90" wrapText="1"/>
    </xf>
    <xf numFmtId="172" fontId="38" fillId="25" borderId="10" xfId="57" applyNumberFormat="1" applyFont="1" applyFill="1" applyBorder="1" applyAlignment="1">
      <alignment horizontal="center" vertical="center" wrapText="1"/>
    </xf>
    <xf numFmtId="0" fontId="38" fillId="24" borderId="10" xfId="55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 wrapText="1"/>
    </xf>
    <xf numFmtId="1" fontId="38" fillId="26" borderId="13" xfId="57" applyNumberFormat="1" applyFont="1" applyFill="1" applyBorder="1" applyAlignment="1">
      <alignment horizontal="center" vertical="center" wrapText="1"/>
    </xf>
    <xf numFmtId="172" fontId="38" fillId="0" borderId="10" xfId="57" applyNumberFormat="1" applyFont="1" applyFill="1" applyBorder="1" applyAlignment="1">
      <alignment horizontal="center" vertical="center" wrapText="1"/>
    </xf>
    <xf numFmtId="49" fontId="38" fillId="0" borderId="10" xfId="55" applyNumberFormat="1" applyFont="1" applyFill="1" applyBorder="1" applyAlignment="1">
      <alignment horizontal="left" vertical="center" wrapText="1"/>
    </xf>
    <xf numFmtId="0" fontId="38" fillId="0" borderId="10" xfId="55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25" borderId="0" xfId="0" applyFont="1" applyFill="1" applyBorder="1"/>
    <xf numFmtId="0" fontId="38" fillId="0" borderId="10" xfId="55" applyFont="1" applyFill="1" applyBorder="1" applyAlignment="1">
      <alignment horizontal="left" vertical="center" wrapText="1"/>
    </xf>
    <xf numFmtId="168" fontId="68" fillId="25" borderId="10" xfId="57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8" fillId="0" borderId="13" xfId="57" applyFont="1" applyFill="1" applyBorder="1" applyAlignment="1">
      <alignment horizontal="center" vertical="center" wrapText="1"/>
    </xf>
    <xf numFmtId="0" fontId="38" fillId="0" borderId="13" xfId="57" applyFont="1" applyFill="1" applyBorder="1" applyAlignment="1">
      <alignment horizontal="left" vertical="center" wrapText="1"/>
    </xf>
    <xf numFmtId="168" fontId="38" fillId="0" borderId="13" xfId="57" applyNumberFormat="1" applyFont="1" applyFill="1" applyBorder="1" applyAlignment="1">
      <alignment horizontal="center" vertical="center" wrapText="1"/>
    </xf>
    <xf numFmtId="43" fontId="38" fillId="0" borderId="13" xfId="287" applyFont="1" applyFill="1" applyBorder="1" applyAlignment="1">
      <alignment horizontal="center" vertical="center" wrapText="1"/>
    </xf>
    <xf numFmtId="0" fontId="38" fillId="0" borderId="0" xfId="55" applyFont="1" applyFill="1" applyBorder="1" applyAlignment="1">
      <alignment horizontal="center" vertical="center"/>
    </xf>
    <xf numFmtId="0" fontId="38" fillId="0" borderId="0" xfId="55" applyFont="1" applyFill="1"/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center" vertical="center"/>
    </xf>
    <xf numFmtId="0" fontId="42" fillId="0" borderId="0" xfId="55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38" fillId="0" borderId="0" xfId="55" applyFont="1" applyFill="1" applyAlignment="1">
      <alignment horizontal="center" vertical="top"/>
    </xf>
    <xf numFmtId="0" fontId="44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44" fillId="0" borderId="0" xfId="0" applyFont="1" applyFill="1" applyAlignment="1">
      <alignment horizontal="center"/>
    </xf>
    <xf numFmtId="1" fontId="14" fillId="0" borderId="16" xfId="0" applyNumberFormat="1" applyFont="1" applyFill="1" applyBorder="1" applyAlignment="1">
      <alignment horizontal="center" vertical="top"/>
    </xf>
    <xf numFmtId="0" fontId="46" fillId="0" borderId="0" xfId="55" applyFont="1"/>
    <xf numFmtId="0" fontId="46" fillId="0" borderId="0" xfId="55" applyFont="1" applyFill="1" applyAlignment="1">
      <alignment horizontal="left" wrapText="1"/>
    </xf>
    <xf numFmtId="0" fontId="47" fillId="0" borderId="0" xfId="0" applyFont="1" applyFill="1" applyAlignment="1">
      <alignment horizontal="left" wrapText="1"/>
    </xf>
    <xf numFmtId="0" fontId="38" fillId="0" borderId="10" xfId="55" applyFont="1" applyBorder="1" applyAlignment="1">
      <alignment horizontal="center" vertical="center" wrapText="1"/>
    </xf>
    <xf numFmtId="0" fontId="38" fillId="0" borderId="10" xfId="55" applyFont="1" applyBorder="1" applyAlignment="1">
      <alignment horizontal="center" vertical="center" textRotation="90" wrapText="1"/>
    </xf>
    <xf numFmtId="0" fontId="47" fillId="0" borderId="0" xfId="0" applyFont="1" applyFill="1" applyAlignment="1">
      <alignment horizontal="left" vertical="top" wrapText="1"/>
    </xf>
    <xf numFmtId="0" fontId="38" fillId="0" borderId="12" xfId="55" applyFont="1" applyBorder="1" applyAlignment="1">
      <alignment horizontal="center" vertical="center" wrapText="1"/>
    </xf>
    <xf numFmtId="0" fontId="38" fillId="0" borderId="17" xfId="55" applyFont="1" applyBorder="1" applyAlignment="1">
      <alignment horizontal="center" vertical="center" wrapText="1"/>
    </xf>
    <xf numFmtId="0" fontId="38" fillId="0" borderId="15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top"/>
    </xf>
    <xf numFmtId="0" fontId="41" fillId="0" borderId="0" xfId="0" applyFont="1" applyFill="1" applyAlignment="1">
      <alignment horizontal="center"/>
    </xf>
    <xf numFmtId="0" fontId="39" fillId="0" borderId="0" xfId="55" applyFont="1" applyBorder="1" applyAlignment="1">
      <alignment horizontal="center" vertical="center" wrapText="1"/>
    </xf>
    <xf numFmtId="0" fontId="4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43" fillId="0" borderId="0" xfId="55" applyFont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vertical="center" wrapText="1"/>
    </xf>
    <xf numFmtId="0" fontId="36" fillId="0" borderId="12" xfId="45" applyFont="1" applyFill="1" applyBorder="1" applyAlignment="1">
      <alignment horizontal="center" vertical="center"/>
    </xf>
    <xf numFmtId="0" fontId="36" fillId="0" borderId="17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/>
    </xf>
    <xf numFmtId="0" fontId="35" fillId="0" borderId="0" xfId="44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36" fillId="0" borderId="15" xfId="45" applyFont="1" applyFill="1" applyBorder="1" applyAlignment="1">
      <alignment horizontal="center" vertical="center"/>
    </xf>
    <xf numFmtId="0" fontId="14" fillId="0" borderId="16" xfId="46" applyFont="1" applyFill="1" applyBorder="1" applyAlignment="1">
      <alignment horizontal="center"/>
    </xf>
    <xf numFmtId="0" fontId="36" fillId="0" borderId="11" xfId="45" applyFont="1" applyFill="1" applyBorder="1" applyAlignment="1">
      <alignment horizontal="center" vertical="center" wrapText="1"/>
    </xf>
    <xf numFmtId="0" fontId="36" fillId="0" borderId="14" xfId="45" applyFont="1" applyFill="1" applyBorder="1" applyAlignment="1">
      <alignment horizontal="center" vertical="center" wrapText="1"/>
    </xf>
    <xf numFmtId="0" fontId="36" fillId="0" borderId="13" xfId="45" applyFont="1" applyFill="1" applyBorder="1" applyAlignment="1">
      <alignment horizontal="center" vertical="center" wrapText="1"/>
    </xf>
    <xf numFmtId="0" fontId="36" fillId="0" borderId="10" xfId="45" applyFont="1" applyFill="1" applyBorder="1" applyAlignment="1">
      <alignment horizontal="center" vertical="center" wrapText="1"/>
    </xf>
    <xf numFmtId="0" fontId="38" fillId="0" borderId="0" xfId="55" applyFont="1"/>
    <xf numFmtId="0" fontId="43" fillId="0" borderId="0" xfId="55" applyFont="1" applyFill="1" applyAlignment="1">
      <alignment horizontal="center"/>
    </xf>
    <xf numFmtId="0" fontId="51" fillId="0" borderId="0" xfId="44" applyFont="1" applyFill="1" applyBorder="1" applyAlignment="1">
      <alignment horizontal="center"/>
    </xf>
    <xf numFmtId="0" fontId="35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 wrapText="1"/>
    </xf>
    <xf numFmtId="0" fontId="35" fillId="0" borderId="0" xfId="44" applyFont="1" applyFill="1" applyBorder="1" applyAlignment="1">
      <alignment horizontal="center" wrapText="1"/>
    </xf>
    <xf numFmtId="0" fontId="13" fillId="0" borderId="12" xfId="46" applyFont="1" applyFill="1" applyBorder="1" applyAlignment="1">
      <alignment horizontal="center" vertical="center" wrapText="1"/>
    </xf>
    <xf numFmtId="0" fontId="13" fillId="0" borderId="17" xfId="46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10" xfId="46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/>
    <xf numFmtId="0" fontId="38" fillId="0" borderId="10" xfId="55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38" fillId="24" borderId="0" xfId="272" applyFont="1" applyFill="1" applyAlignment="1">
      <alignment horizontal="center" vertical="center"/>
    </xf>
    <xf numFmtId="0" fontId="42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54" fillId="24" borderId="0" xfId="57" applyFont="1" applyFill="1" applyBorder="1" applyAlignment="1">
      <alignment horizontal="center" vertical="center" wrapText="1"/>
    </xf>
    <xf numFmtId="0" fontId="13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60" fillId="24" borderId="10" xfId="57" applyNumberFormat="1" applyFont="1" applyFill="1" applyBorder="1" applyAlignment="1">
      <alignment horizontal="center" vertical="center" wrapText="1"/>
    </xf>
    <xf numFmtId="0" fontId="61" fillId="24" borderId="10" xfId="57" applyFont="1" applyFill="1" applyBorder="1" applyAlignment="1">
      <alignment horizontal="center" vertical="center" wrapText="1"/>
    </xf>
    <xf numFmtId="2" fontId="13" fillId="24" borderId="0" xfId="57" applyNumberFormat="1" applyFont="1" applyFill="1" applyAlignment="1">
      <alignment horizontal="left" vertical="center" wrapText="1"/>
    </xf>
    <xf numFmtId="0" fontId="47" fillId="24" borderId="0" xfId="57" applyFont="1" applyFill="1" applyAlignment="1">
      <alignment horizontal="center"/>
    </xf>
    <xf numFmtId="1" fontId="38" fillId="26" borderId="10" xfId="57" applyNumberFormat="1" applyFont="1" applyFill="1" applyBorder="1" applyAlignment="1">
      <alignment horizontal="center" vertical="center" wrapText="1"/>
    </xf>
    <xf numFmtId="168" fontId="38" fillId="33" borderId="10" xfId="57" applyNumberFormat="1" applyFont="1" applyFill="1" applyBorder="1" applyAlignment="1">
      <alignment horizontal="center" vertical="center" wrapText="1"/>
    </xf>
    <xf numFmtId="1" fontId="38" fillId="33" borderId="10" xfId="57" applyNumberFormat="1" applyFont="1" applyFill="1" applyBorder="1" applyAlignment="1">
      <alignment horizontal="center" vertical="center" wrapText="1"/>
    </xf>
    <xf numFmtId="168" fontId="38" fillId="32" borderId="10" xfId="57" applyNumberFormat="1" applyFont="1" applyFill="1" applyBorder="1" applyAlignment="1">
      <alignment horizontal="center" vertical="center" wrapText="1"/>
    </xf>
  </cellXfs>
  <cellStyles count="288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03" xfId="283"/>
    <cellStyle name="Обычный 104" xfId="284"/>
    <cellStyle name="Обычный 105" xfId="285"/>
    <cellStyle name="Обычный 106" xfId="286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287" builtinId="3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9E7F9"/>
      <color rgb="FF99F9EE"/>
      <color rgb="FFCCFF99"/>
      <color rgb="FFCFA5BE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Y133"/>
  <sheetViews>
    <sheetView view="pageBreakPreview" zoomScale="55" zoomScaleNormal="100" zoomScaleSheetLayoutView="55" workbookViewId="0">
      <pane xSplit="2" ySplit="15" topLeftCell="C25" activePane="bottomRight" state="frozen"/>
      <selection activeCell="A10" sqref="A10"/>
      <selection pane="topRight" activeCell="C10" sqref="C10"/>
      <selection pane="bottomLeft" activeCell="A16" sqref="A16"/>
      <selection pane="bottomRight" activeCell="Q93" sqref="Q93"/>
    </sheetView>
  </sheetViews>
  <sheetFormatPr defaultRowHeight="15.75"/>
  <cols>
    <col min="1" max="1" width="10.625" style="27" customWidth="1"/>
    <col min="2" max="2" width="32.875" style="27" customWidth="1"/>
    <col min="3" max="3" width="15.125" style="27" customWidth="1"/>
    <col min="4" max="4" width="9.125" style="27" customWidth="1"/>
    <col min="5" max="5" width="12.625" style="27" customWidth="1"/>
    <col min="6" max="6" width="12" style="176" customWidth="1"/>
    <col min="7" max="7" width="14" style="27" customWidth="1"/>
    <col min="8" max="8" width="15.875" style="27" customWidth="1"/>
    <col min="9" max="9" width="17.625" style="27" customWidth="1"/>
    <col min="10" max="10" width="19.75" style="27" customWidth="1"/>
    <col min="11" max="11" width="10.625" style="27" bestFit="1" customWidth="1"/>
    <col min="12" max="12" width="7.375" style="27" bestFit="1" customWidth="1"/>
    <col min="13" max="13" width="8.875" style="27" customWidth="1"/>
    <col min="14" max="14" width="11.875" style="27" customWidth="1"/>
    <col min="15" max="15" width="9" style="27" customWidth="1"/>
    <col min="16" max="16" width="10.625" style="27" bestFit="1" customWidth="1"/>
    <col min="17" max="17" width="7.375" style="27" bestFit="1" customWidth="1"/>
    <col min="18" max="18" width="10" style="27" customWidth="1"/>
    <col min="19" max="19" width="12.125" style="27" customWidth="1"/>
    <col min="20" max="20" width="7.875" style="27" customWidth="1"/>
    <col min="21" max="21" width="14.125" style="27" customWidth="1"/>
    <col min="22" max="22" width="6.125" style="27" customWidth="1"/>
    <col min="23" max="23" width="9.5" style="27" customWidth="1"/>
    <col min="24" max="24" width="13" style="27" customWidth="1"/>
    <col min="25" max="25" width="7.375" style="27" customWidth="1"/>
    <col min="26" max="16384" width="9" style="1"/>
  </cols>
  <sheetData>
    <row r="1" spans="1:25" ht="22.5">
      <c r="U1" s="104"/>
      <c r="Y1" s="58" t="s">
        <v>225</v>
      </c>
    </row>
    <row r="2" spans="1:25" ht="22.5">
      <c r="Y2" s="59" t="s">
        <v>227</v>
      </c>
    </row>
    <row r="4" spans="1:25" s="33" customFormat="1" ht="18.75">
      <c r="A4" s="278" t="s">
        <v>138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"/>
      <c r="V4" s="27"/>
      <c r="W4" s="27"/>
      <c r="X4" s="27"/>
      <c r="Y4" s="27"/>
    </row>
    <row r="5" spans="1:25" ht="18.75">
      <c r="A5" s="282" t="s">
        <v>139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42"/>
      <c r="V5" s="42"/>
      <c r="W5" s="42"/>
      <c r="X5" s="42"/>
      <c r="Y5" s="42"/>
    </row>
    <row r="6" spans="1:25" s="33" customFormat="1" ht="18.7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42"/>
      <c r="V6" s="42"/>
      <c r="W6" s="42"/>
      <c r="X6" s="42"/>
      <c r="Y6" s="42"/>
    </row>
    <row r="7" spans="1:25" ht="18.75">
      <c r="A7" s="279" t="s">
        <v>410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60"/>
      <c r="V7" s="60"/>
      <c r="W7" s="60"/>
      <c r="X7" s="60"/>
      <c r="Y7" s="60"/>
    </row>
    <row r="8" spans="1:25">
      <c r="A8" s="281" t="s">
        <v>141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61"/>
      <c r="V8" s="61"/>
      <c r="W8" s="61"/>
      <c r="X8" s="61"/>
      <c r="Y8" s="61"/>
    </row>
    <row r="10" spans="1:25">
      <c r="A10" s="280" t="s">
        <v>72</v>
      </c>
      <c r="B10" s="280" t="s">
        <v>145</v>
      </c>
      <c r="C10" s="280" t="s">
        <v>129</v>
      </c>
      <c r="D10" s="283" t="s">
        <v>73</v>
      </c>
      <c r="E10" s="280" t="s">
        <v>75</v>
      </c>
      <c r="F10" s="280" t="s">
        <v>9</v>
      </c>
      <c r="G10" s="280"/>
      <c r="H10" s="280"/>
      <c r="I10" s="280" t="s">
        <v>413</v>
      </c>
      <c r="J10" s="280" t="s">
        <v>414</v>
      </c>
      <c r="K10" s="280" t="s">
        <v>20</v>
      </c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</row>
    <row r="11" spans="1:25" ht="138.75" customHeight="1">
      <c r="A11" s="280"/>
      <c r="B11" s="280"/>
      <c r="C11" s="280"/>
      <c r="D11" s="283"/>
      <c r="E11" s="280"/>
      <c r="F11" s="284" t="s">
        <v>10</v>
      </c>
      <c r="G11" s="285"/>
      <c r="H11" s="286"/>
      <c r="I11" s="280"/>
      <c r="J11" s="280"/>
      <c r="K11" s="284" t="s">
        <v>415</v>
      </c>
      <c r="L11" s="285"/>
      <c r="M11" s="285"/>
      <c r="N11" s="285"/>
      <c r="O11" s="286"/>
      <c r="P11" s="284" t="s">
        <v>416</v>
      </c>
      <c r="Q11" s="285"/>
      <c r="R11" s="285"/>
      <c r="S11" s="285"/>
      <c r="T11" s="286"/>
      <c r="U11" s="284" t="s">
        <v>456</v>
      </c>
      <c r="V11" s="285"/>
      <c r="W11" s="285"/>
      <c r="X11" s="285"/>
      <c r="Y11" s="286"/>
    </row>
    <row r="12" spans="1:25" ht="183">
      <c r="A12" s="280"/>
      <c r="B12" s="280"/>
      <c r="C12" s="280"/>
      <c r="D12" s="283"/>
      <c r="E12" s="38" t="s">
        <v>125</v>
      </c>
      <c r="F12" s="175" t="s">
        <v>411</v>
      </c>
      <c r="G12" s="39" t="s">
        <v>412</v>
      </c>
      <c r="H12" s="39" t="s">
        <v>6</v>
      </c>
      <c r="I12" s="37" t="s">
        <v>10</v>
      </c>
      <c r="J12" s="103" t="s">
        <v>273</v>
      </c>
      <c r="K12" s="39" t="s">
        <v>15</v>
      </c>
      <c r="L12" s="39" t="s">
        <v>13</v>
      </c>
      <c r="M12" s="39" t="s">
        <v>130</v>
      </c>
      <c r="N12" s="37" t="s">
        <v>128</v>
      </c>
      <c r="O12" s="37" t="s">
        <v>14</v>
      </c>
      <c r="P12" s="39" t="s">
        <v>15</v>
      </c>
      <c r="Q12" s="39" t="s">
        <v>13</v>
      </c>
      <c r="R12" s="39" t="s">
        <v>130</v>
      </c>
      <c r="S12" s="37" t="s">
        <v>128</v>
      </c>
      <c r="T12" s="37" t="s">
        <v>14</v>
      </c>
      <c r="U12" s="39" t="s">
        <v>15</v>
      </c>
      <c r="V12" s="39" t="s">
        <v>13</v>
      </c>
      <c r="W12" s="39" t="s">
        <v>130</v>
      </c>
      <c r="X12" s="37" t="s">
        <v>128</v>
      </c>
      <c r="Y12" s="37" t="s">
        <v>14</v>
      </c>
    </row>
    <row r="13" spans="1:25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174">
        <v>6</v>
      </c>
      <c r="G13" s="36">
        <v>7</v>
      </c>
      <c r="H13" s="36">
        <v>8</v>
      </c>
      <c r="I13" s="36">
        <v>9</v>
      </c>
      <c r="J13" s="36">
        <v>10</v>
      </c>
      <c r="K13" s="31" t="s">
        <v>193</v>
      </c>
      <c r="L13" s="31" t="s">
        <v>194</v>
      </c>
      <c r="M13" s="31" t="s">
        <v>195</v>
      </c>
      <c r="N13" s="31" t="s">
        <v>196</v>
      </c>
      <c r="O13" s="31" t="s">
        <v>197</v>
      </c>
      <c r="P13" s="31" t="s">
        <v>198</v>
      </c>
      <c r="Q13" s="31" t="s">
        <v>199</v>
      </c>
      <c r="R13" s="31" t="s">
        <v>200</v>
      </c>
      <c r="S13" s="31" t="s">
        <v>201</v>
      </c>
      <c r="T13" s="31" t="s">
        <v>202</v>
      </c>
      <c r="U13" s="36">
        <v>12</v>
      </c>
      <c r="V13" s="36">
        <v>13</v>
      </c>
      <c r="W13" s="36">
        <v>14</v>
      </c>
      <c r="X13" s="36">
        <v>15</v>
      </c>
      <c r="Y13" s="36">
        <v>16</v>
      </c>
    </row>
    <row r="14" spans="1:25">
      <c r="A14" s="62"/>
      <c r="B14" s="63"/>
      <c r="C14" s="63"/>
      <c r="D14" s="63"/>
      <c r="E14" s="63"/>
      <c r="F14" s="18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</row>
    <row r="15" spans="1:25" s="35" customFormat="1" ht="31.5">
      <c r="A15" s="105">
        <v>0</v>
      </c>
      <c r="B15" s="105" t="s">
        <v>274</v>
      </c>
      <c r="C15" s="105" t="s">
        <v>275</v>
      </c>
      <c r="D15" s="129" t="s">
        <v>368</v>
      </c>
      <c r="E15" s="129" t="s">
        <v>368</v>
      </c>
      <c r="F15" s="196">
        <f>F16+F17+F18+F19+F20+F21</f>
        <v>892.6443293529228</v>
      </c>
      <c r="G15" s="196">
        <f t="shared" ref="G15:J15" si="0">G16+G17+G18+G19+G20+G21</f>
        <v>5703.2324121070133</v>
      </c>
      <c r="H15" s="236">
        <v>42795</v>
      </c>
      <c r="I15" s="197">
        <f>I16+I17+I18+I19+I20+I21</f>
        <v>307.79983473835733</v>
      </c>
      <c r="J15" s="197">
        <f t="shared" si="0"/>
        <v>307.79983473835733</v>
      </c>
      <c r="K15" s="197">
        <f>K16+K17+K18+K19+K20+K21</f>
        <v>149.9196080069467</v>
      </c>
      <c r="L15" s="197">
        <f t="shared" ref="L15:T15" si="1">L16+L17+L18+L19+L20+L21</f>
        <v>0</v>
      </c>
      <c r="M15" s="197">
        <f t="shared" si="1"/>
        <v>0</v>
      </c>
      <c r="N15" s="197">
        <f t="shared" si="1"/>
        <v>149.9196080069467</v>
      </c>
      <c r="O15" s="197">
        <f t="shared" si="1"/>
        <v>0</v>
      </c>
      <c r="P15" s="197">
        <f t="shared" si="1"/>
        <v>157.88022673141057</v>
      </c>
      <c r="Q15" s="197">
        <f t="shared" si="1"/>
        <v>0</v>
      </c>
      <c r="R15" s="197">
        <f t="shared" si="1"/>
        <v>0</v>
      </c>
      <c r="S15" s="197">
        <f t="shared" si="1"/>
        <v>157.88022673141057</v>
      </c>
      <c r="T15" s="197">
        <f t="shared" si="1"/>
        <v>0</v>
      </c>
      <c r="U15" s="197">
        <f>U16+U17+U18+U19+U20+U21</f>
        <v>307.79983473835728</v>
      </c>
      <c r="V15" s="197">
        <f t="shared" ref="V15:X15" si="2">V16+V17+V18+V19+V20+V21</f>
        <v>0</v>
      </c>
      <c r="W15" s="197">
        <f t="shared" si="2"/>
        <v>0</v>
      </c>
      <c r="X15" s="197">
        <f t="shared" si="2"/>
        <v>307.79983473835728</v>
      </c>
      <c r="Y15" s="197">
        <v>0</v>
      </c>
    </row>
    <row r="16" spans="1:25" s="188" customFormat="1" ht="31.5">
      <c r="A16" s="185" t="s">
        <v>276</v>
      </c>
      <c r="B16" s="186" t="s">
        <v>277</v>
      </c>
      <c r="C16" s="185" t="s">
        <v>275</v>
      </c>
      <c r="D16" s="185" t="s">
        <v>368</v>
      </c>
      <c r="E16" s="185" t="s">
        <v>368</v>
      </c>
      <c r="F16" s="197">
        <f t="shared" ref="F16:G16" si="3">F23</f>
        <v>0</v>
      </c>
      <c r="G16" s="198">
        <f t="shared" si="3"/>
        <v>0</v>
      </c>
      <c r="H16" s="198" t="s">
        <v>368</v>
      </c>
      <c r="I16" s="198">
        <v>0</v>
      </c>
      <c r="J16" s="198">
        <v>0</v>
      </c>
      <c r="K16" s="198">
        <f t="shared" ref="K16:T16" si="4">K23</f>
        <v>0</v>
      </c>
      <c r="L16" s="198">
        <f t="shared" si="4"/>
        <v>0</v>
      </c>
      <c r="M16" s="198">
        <f t="shared" si="4"/>
        <v>0</v>
      </c>
      <c r="N16" s="198">
        <f t="shared" si="4"/>
        <v>0</v>
      </c>
      <c r="O16" s="198">
        <f t="shared" si="4"/>
        <v>0</v>
      </c>
      <c r="P16" s="198">
        <f t="shared" si="4"/>
        <v>0</v>
      </c>
      <c r="Q16" s="198">
        <f t="shared" si="4"/>
        <v>0</v>
      </c>
      <c r="R16" s="198">
        <f t="shared" si="4"/>
        <v>0</v>
      </c>
      <c r="S16" s="198">
        <f t="shared" si="4"/>
        <v>0</v>
      </c>
      <c r="T16" s="198">
        <f t="shared" si="4"/>
        <v>0</v>
      </c>
      <c r="U16" s="198">
        <f t="shared" ref="U16:X16" si="5">U23</f>
        <v>0</v>
      </c>
      <c r="V16" s="198">
        <f t="shared" si="5"/>
        <v>0</v>
      </c>
      <c r="W16" s="198">
        <f t="shared" si="5"/>
        <v>0</v>
      </c>
      <c r="X16" s="198">
        <f t="shared" si="5"/>
        <v>0</v>
      </c>
      <c r="Y16" s="198">
        <v>0</v>
      </c>
    </row>
    <row r="17" spans="1:25" s="188" customFormat="1" ht="31.5">
      <c r="A17" s="185" t="s">
        <v>278</v>
      </c>
      <c r="B17" s="186" t="s">
        <v>279</v>
      </c>
      <c r="C17" s="185" t="s">
        <v>275</v>
      </c>
      <c r="D17" s="185" t="s">
        <v>368</v>
      </c>
      <c r="E17" s="185" t="s">
        <v>368</v>
      </c>
      <c r="F17" s="197">
        <f>F43</f>
        <v>0</v>
      </c>
      <c r="G17" s="198">
        <f t="shared" ref="G17:H17" si="6">G43</f>
        <v>0</v>
      </c>
      <c r="H17" s="198">
        <f t="shared" si="6"/>
        <v>0</v>
      </c>
      <c r="I17" s="198">
        <f t="shared" ref="I17:J17" si="7">I43</f>
        <v>0</v>
      </c>
      <c r="J17" s="198">
        <f t="shared" si="7"/>
        <v>0</v>
      </c>
      <c r="K17" s="198">
        <f>K43</f>
        <v>0</v>
      </c>
      <c r="L17" s="198">
        <f t="shared" ref="L17:T17" si="8">L43</f>
        <v>0</v>
      </c>
      <c r="M17" s="198">
        <f t="shared" si="8"/>
        <v>0</v>
      </c>
      <c r="N17" s="198">
        <f t="shared" si="8"/>
        <v>0</v>
      </c>
      <c r="O17" s="198">
        <f t="shared" si="8"/>
        <v>0</v>
      </c>
      <c r="P17" s="198">
        <f t="shared" si="8"/>
        <v>0</v>
      </c>
      <c r="Q17" s="198">
        <f t="shared" si="8"/>
        <v>0</v>
      </c>
      <c r="R17" s="198">
        <f t="shared" si="8"/>
        <v>0</v>
      </c>
      <c r="S17" s="198">
        <f t="shared" si="8"/>
        <v>0</v>
      </c>
      <c r="T17" s="198">
        <f t="shared" si="8"/>
        <v>0</v>
      </c>
      <c r="U17" s="198">
        <f t="shared" ref="U17:X17" si="9">U43</f>
        <v>0</v>
      </c>
      <c r="V17" s="198">
        <f t="shared" si="9"/>
        <v>0</v>
      </c>
      <c r="W17" s="198">
        <f t="shared" si="9"/>
        <v>0</v>
      </c>
      <c r="X17" s="198">
        <f t="shared" si="9"/>
        <v>0</v>
      </c>
      <c r="Y17" s="198">
        <v>0</v>
      </c>
    </row>
    <row r="18" spans="1:25" s="188" customFormat="1" ht="84" customHeight="1">
      <c r="A18" s="185" t="s">
        <v>280</v>
      </c>
      <c r="B18" s="186" t="s">
        <v>281</v>
      </c>
      <c r="C18" s="185" t="s">
        <v>275</v>
      </c>
      <c r="D18" s="185" t="s">
        <v>368</v>
      </c>
      <c r="E18" s="185" t="s">
        <v>368</v>
      </c>
      <c r="F18" s="197">
        <f t="shared" ref="F18:G18" si="10">F62</f>
        <v>0</v>
      </c>
      <c r="G18" s="198">
        <f t="shared" si="10"/>
        <v>0</v>
      </c>
      <c r="H18" s="198" t="s">
        <v>368</v>
      </c>
      <c r="I18" s="198">
        <v>0</v>
      </c>
      <c r="J18" s="198">
        <f t="shared" ref="J18" si="11">J62</f>
        <v>0</v>
      </c>
      <c r="K18" s="198">
        <v>0</v>
      </c>
      <c r="L18" s="198">
        <v>0</v>
      </c>
      <c r="M18" s="198">
        <v>0</v>
      </c>
      <c r="N18" s="198">
        <v>0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  <c r="W18" s="198">
        <v>0</v>
      </c>
      <c r="X18" s="198">
        <v>0</v>
      </c>
      <c r="Y18" s="198">
        <v>0</v>
      </c>
    </row>
    <row r="19" spans="1:25" s="226" customFormat="1" ht="47.25">
      <c r="A19" s="264" t="s">
        <v>282</v>
      </c>
      <c r="B19" s="265" t="s">
        <v>283</v>
      </c>
      <c r="C19" s="129" t="s">
        <v>275</v>
      </c>
      <c r="D19" s="264" t="s">
        <v>368</v>
      </c>
      <c r="E19" s="264" t="s">
        <v>368</v>
      </c>
      <c r="F19" s="227">
        <f t="shared" ref="F19:G19" si="12">F65</f>
        <v>892.6443293529228</v>
      </c>
      <c r="G19" s="227">
        <f t="shared" si="12"/>
        <v>5703.2324121070133</v>
      </c>
      <c r="H19" s="236">
        <v>42795</v>
      </c>
      <c r="I19" s="197">
        <f t="shared" ref="I19:J19" si="13">I65</f>
        <v>226.10424510809821</v>
      </c>
      <c r="J19" s="197">
        <f t="shared" si="13"/>
        <v>226.10424510809821</v>
      </c>
      <c r="K19" s="197">
        <f t="shared" ref="K19:T19" si="14">K65</f>
        <v>106.60688519361338</v>
      </c>
      <c r="L19" s="197">
        <f t="shared" si="14"/>
        <v>0</v>
      </c>
      <c r="M19" s="197">
        <f t="shared" si="14"/>
        <v>0</v>
      </c>
      <c r="N19" s="197">
        <f t="shared" si="14"/>
        <v>106.60688519361338</v>
      </c>
      <c r="O19" s="197">
        <f t="shared" si="14"/>
        <v>0</v>
      </c>
      <c r="P19" s="197">
        <f t="shared" si="14"/>
        <v>119.4973599144848</v>
      </c>
      <c r="Q19" s="197">
        <f t="shared" si="14"/>
        <v>0</v>
      </c>
      <c r="R19" s="197">
        <f t="shared" si="14"/>
        <v>0</v>
      </c>
      <c r="S19" s="197">
        <f t="shared" si="14"/>
        <v>119.4973599144848</v>
      </c>
      <c r="T19" s="197">
        <f t="shared" si="14"/>
        <v>0</v>
      </c>
      <c r="U19" s="197">
        <f t="shared" ref="U19:X19" si="15">U65</f>
        <v>226.10424510809818</v>
      </c>
      <c r="V19" s="197">
        <f t="shared" si="15"/>
        <v>0</v>
      </c>
      <c r="W19" s="197">
        <f t="shared" si="15"/>
        <v>0</v>
      </c>
      <c r="X19" s="197">
        <f t="shared" si="15"/>
        <v>226.10424510809818</v>
      </c>
      <c r="Y19" s="197">
        <v>0</v>
      </c>
    </row>
    <row r="20" spans="1:25" s="188" customFormat="1" ht="47.25">
      <c r="A20" s="189" t="s">
        <v>284</v>
      </c>
      <c r="B20" s="190" t="s">
        <v>285</v>
      </c>
      <c r="C20" s="185" t="s">
        <v>275</v>
      </c>
      <c r="D20" s="189" t="s">
        <v>368</v>
      </c>
      <c r="E20" s="189" t="s">
        <v>368</v>
      </c>
      <c r="F20" s="227">
        <f>F94</f>
        <v>0</v>
      </c>
      <c r="G20" s="227">
        <f>G94</f>
        <v>0</v>
      </c>
      <c r="H20" s="227" t="str">
        <f t="shared" ref="H20:X20" si="16">H94</f>
        <v>нд</v>
      </c>
      <c r="I20" s="227">
        <f t="shared" si="16"/>
        <v>0</v>
      </c>
      <c r="J20" s="227">
        <f t="shared" si="16"/>
        <v>0</v>
      </c>
      <c r="K20" s="227">
        <f t="shared" si="16"/>
        <v>0</v>
      </c>
      <c r="L20" s="227">
        <f t="shared" si="16"/>
        <v>0</v>
      </c>
      <c r="M20" s="227">
        <f t="shared" si="16"/>
        <v>0</v>
      </c>
      <c r="N20" s="227">
        <f t="shared" si="16"/>
        <v>0</v>
      </c>
      <c r="O20" s="227">
        <f t="shared" si="16"/>
        <v>0</v>
      </c>
      <c r="P20" s="227">
        <f t="shared" si="16"/>
        <v>0</v>
      </c>
      <c r="Q20" s="227">
        <f t="shared" si="16"/>
        <v>0</v>
      </c>
      <c r="R20" s="227">
        <f t="shared" si="16"/>
        <v>0</v>
      </c>
      <c r="S20" s="227">
        <f t="shared" si="16"/>
        <v>0</v>
      </c>
      <c r="T20" s="227">
        <f t="shared" si="16"/>
        <v>0</v>
      </c>
      <c r="U20" s="227">
        <f t="shared" si="16"/>
        <v>0</v>
      </c>
      <c r="V20" s="227">
        <f t="shared" si="16"/>
        <v>0</v>
      </c>
      <c r="W20" s="227">
        <f t="shared" si="16"/>
        <v>0</v>
      </c>
      <c r="X20" s="227">
        <f t="shared" si="16"/>
        <v>0</v>
      </c>
      <c r="Y20" s="198">
        <v>0</v>
      </c>
    </row>
    <row r="21" spans="1:25" s="226" customFormat="1" ht="31.5">
      <c r="A21" s="264" t="s">
        <v>286</v>
      </c>
      <c r="B21" s="265" t="s">
        <v>287</v>
      </c>
      <c r="C21" s="129" t="s">
        <v>275</v>
      </c>
      <c r="D21" s="266" t="str">
        <f>D95</f>
        <v>И</v>
      </c>
      <c r="E21" s="266" t="str">
        <f>E95</f>
        <v>2020-2021</v>
      </c>
      <c r="F21" s="266">
        <f>F95</f>
        <v>0</v>
      </c>
      <c r="G21" s="266">
        <f>G95</f>
        <v>0</v>
      </c>
      <c r="H21" s="266" t="str">
        <f t="shared" ref="H21:Y21" si="17">H95</f>
        <v>нд</v>
      </c>
      <c r="I21" s="227">
        <f t="shared" si="17"/>
        <v>81.695589630259107</v>
      </c>
      <c r="J21" s="227">
        <f t="shared" si="17"/>
        <v>81.695589630259107</v>
      </c>
      <c r="K21" s="227">
        <f t="shared" si="17"/>
        <v>43.31272281333333</v>
      </c>
      <c r="L21" s="227">
        <f t="shared" si="17"/>
        <v>0</v>
      </c>
      <c r="M21" s="227">
        <f t="shared" si="17"/>
        <v>0</v>
      </c>
      <c r="N21" s="227">
        <f t="shared" si="17"/>
        <v>43.31272281333333</v>
      </c>
      <c r="O21" s="227">
        <f t="shared" si="17"/>
        <v>0</v>
      </c>
      <c r="P21" s="227">
        <f t="shared" si="17"/>
        <v>38.382866816925777</v>
      </c>
      <c r="Q21" s="227">
        <f t="shared" si="17"/>
        <v>0</v>
      </c>
      <c r="R21" s="227">
        <f t="shared" si="17"/>
        <v>0</v>
      </c>
      <c r="S21" s="227">
        <f t="shared" si="17"/>
        <v>38.382866816925777</v>
      </c>
      <c r="T21" s="227">
        <f t="shared" si="17"/>
        <v>0</v>
      </c>
      <c r="U21" s="227">
        <f t="shared" si="17"/>
        <v>81.695589630259107</v>
      </c>
      <c r="V21" s="227">
        <f t="shared" si="17"/>
        <v>0</v>
      </c>
      <c r="W21" s="227">
        <f t="shared" si="17"/>
        <v>0</v>
      </c>
      <c r="X21" s="227">
        <f t="shared" si="17"/>
        <v>81.695589630259107</v>
      </c>
      <c r="Y21" s="267">
        <f t="shared" si="17"/>
        <v>0</v>
      </c>
    </row>
    <row r="22" spans="1:25" s="238" customFormat="1">
      <c r="A22" s="237">
        <v>1</v>
      </c>
      <c r="B22" s="234" t="s">
        <v>409</v>
      </c>
      <c r="C22" s="233" t="s">
        <v>275</v>
      </c>
      <c r="D22" s="234" t="s">
        <v>368</v>
      </c>
      <c r="E22" s="234" t="s">
        <v>368</v>
      </c>
      <c r="F22" s="234">
        <f>F23+F43+F62+F65+F94+F95</f>
        <v>892.6443293529228</v>
      </c>
      <c r="G22" s="234">
        <f>G23+G43+G62+G65+G94+G95</f>
        <v>5703.2324121070133</v>
      </c>
      <c r="H22" s="234" t="s">
        <v>513</v>
      </c>
      <c r="I22" s="234">
        <f t="shared" ref="I22:Y22" si="18">I23+I43+I62+I65+I94+I95</f>
        <v>307.79983473835733</v>
      </c>
      <c r="J22" s="234">
        <f t="shared" si="18"/>
        <v>307.79983473835733</v>
      </c>
      <c r="K22" s="234">
        <f t="shared" si="18"/>
        <v>149.9196080069467</v>
      </c>
      <c r="L22" s="234">
        <f t="shared" si="18"/>
        <v>0</v>
      </c>
      <c r="M22" s="234">
        <f t="shared" si="18"/>
        <v>0</v>
      </c>
      <c r="N22" s="234">
        <f t="shared" si="18"/>
        <v>149.9196080069467</v>
      </c>
      <c r="O22" s="234">
        <f t="shared" si="18"/>
        <v>0</v>
      </c>
      <c r="P22" s="234">
        <f t="shared" si="18"/>
        <v>157.88022673141057</v>
      </c>
      <c r="Q22" s="234">
        <f t="shared" si="18"/>
        <v>0</v>
      </c>
      <c r="R22" s="234">
        <f t="shared" si="18"/>
        <v>0</v>
      </c>
      <c r="S22" s="234">
        <f t="shared" si="18"/>
        <v>157.88022673141057</v>
      </c>
      <c r="T22" s="234">
        <f t="shared" si="18"/>
        <v>0</v>
      </c>
      <c r="U22" s="234">
        <f t="shared" si="18"/>
        <v>307.79983473835728</v>
      </c>
      <c r="V22" s="234">
        <f t="shared" si="18"/>
        <v>0</v>
      </c>
      <c r="W22" s="234">
        <f t="shared" si="18"/>
        <v>0</v>
      </c>
      <c r="X22" s="234">
        <f t="shared" si="18"/>
        <v>307.79983473835728</v>
      </c>
      <c r="Y22" s="234">
        <f t="shared" si="18"/>
        <v>0</v>
      </c>
    </row>
    <row r="23" spans="1:25" s="188" customFormat="1" ht="31.5">
      <c r="A23" s="185" t="s">
        <v>288</v>
      </c>
      <c r="B23" s="186" t="s">
        <v>289</v>
      </c>
      <c r="C23" s="185" t="s">
        <v>275</v>
      </c>
      <c r="D23" s="185" t="s">
        <v>368</v>
      </c>
      <c r="E23" s="185" t="s">
        <v>368</v>
      </c>
      <c r="F23" s="197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198">
        <v>0</v>
      </c>
    </row>
    <row r="24" spans="1:25" s="188" customFormat="1" ht="47.25">
      <c r="A24" s="185" t="s">
        <v>290</v>
      </c>
      <c r="B24" s="186" t="s">
        <v>291</v>
      </c>
      <c r="C24" s="185" t="s">
        <v>275</v>
      </c>
      <c r="D24" s="185" t="s">
        <v>368</v>
      </c>
      <c r="E24" s="185" t="s">
        <v>368</v>
      </c>
      <c r="F24" s="197" t="s">
        <v>368</v>
      </c>
      <c r="G24" s="198" t="s">
        <v>368</v>
      </c>
      <c r="H24" s="198" t="s">
        <v>368</v>
      </c>
      <c r="I24" s="198" t="s">
        <v>368</v>
      </c>
      <c r="J24" s="198" t="s">
        <v>368</v>
      </c>
      <c r="K24" s="198" t="s">
        <v>368</v>
      </c>
      <c r="L24" s="198" t="s">
        <v>368</v>
      </c>
      <c r="M24" s="198" t="s">
        <v>368</v>
      </c>
      <c r="N24" s="198" t="s">
        <v>368</v>
      </c>
      <c r="O24" s="198" t="s">
        <v>368</v>
      </c>
      <c r="P24" s="198" t="s">
        <v>368</v>
      </c>
      <c r="Q24" s="198" t="s">
        <v>368</v>
      </c>
      <c r="R24" s="198" t="s">
        <v>368</v>
      </c>
      <c r="S24" s="198" t="s">
        <v>368</v>
      </c>
      <c r="T24" s="198" t="s">
        <v>368</v>
      </c>
      <c r="U24" s="198" t="s">
        <v>368</v>
      </c>
      <c r="V24" s="198" t="s">
        <v>368</v>
      </c>
      <c r="W24" s="198" t="s">
        <v>368</v>
      </c>
      <c r="X24" s="198" t="s">
        <v>368</v>
      </c>
      <c r="Y24" s="198" t="s">
        <v>368</v>
      </c>
    </row>
    <row r="25" spans="1:25" s="188" customFormat="1" ht="78.75">
      <c r="A25" s="185" t="s">
        <v>166</v>
      </c>
      <c r="B25" s="186" t="s">
        <v>292</v>
      </c>
      <c r="C25" s="185" t="s">
        <v>275</v>
      </c>
      <c r="D25" s="185" t="s">
        <v>368</v>
      </c>
      <c r="E25" s="185" t="s">
        <v>368</v>
      </c>
      <c r="F25" s="197" t="s">
        <v>368</v>
      </c>
      <c r="G25" s="198" t="s">
        <v>368</v>
      </c>
      <c r="H25" s="198" t="s">
        <v>368</v>
      </c>
      <c r="I25" s="198" t="s">
        <v>368</v>
      </c>
      <c r="J25" s="198" t="s">
        <v>368</v>
      </c>
      <c r="K25" s="198" t="s">
        <v>368</v>
      </c>
      <c r="L25" s="198" t="s">
        <v>368</v>
      </c>
      <c r="M25" s="198" t="s">
        <v>368</v>
      </c>
      <c r="N25" s="198" t="s">
        <v>368</v>
      </c>
      <c r="O25" s="198" t="s">
        <v>368</v>
      </c>
      <c r="P25" s="198" t="s">
        <v>368</v>
      </c>
      <c r="Q25" s="198" t="s">
        <v>368</v>
      </c>
      <c r="R25" s="198" t="s">
        <v>368</v>
      </c>
      <c r="S25" s="198" t="s">
        <v>368</v>
      </c>
      <c r="T25" s="198" t="s">
        <v>368</v>
      </c>
      <c r="U25" s="198" t="s">
        <v>368</v>
      </c>
      <c r="V25" s="198" t="s">
        <v>368</v>
      </c>
      <c r="W25" s="198" t="s">
        <v>368</v>
      </c>
      <c r="X25" s="198" t="s">
        <v>368</v>
      </c>
      <c r="Y25" s="198" t="s">
        <v>368</v>
      </c>
    </row>
    <row r="26" spans="1:25" s="188" customFormat="1" ht="78.75">
      <c r="A26" s="185" t="s">
        <v>167</v>
      </c>
      <c r="B26" s="186" t="s">
        <v>293</v>
      </c>
      <c r="C26" s="185" t="s">
        <v>275</v>
      </c>
      <c r="D26" s="185" t="s">
        <v>368</v>
      </c>
      <c r="E26" s="185" t="s">
        <v>368</v>
      </c>
      <c r="F26" s="197" t="s">
        <v>368</v>
      </c>
      <c r="G26" s="198" t="s">
        <v>368</v>
      </c>
      <c r="H26" s="198" t="s">
        <v>368</v>
      </c>
      <c r="I26" s="198" t="s">
        <v>368</v>
      </c>
      <c r="J26" s="198" t="s">
        <v>368</v>
      </c>
      <c r="K26" s="198" t="s">
        <v>368</v>
      </c>
      <c r="L26" s="198" t="s">
        <v>368</v>
      </c>
      <c r="M26" s="198" t="s">
        <v>368</v>
      </c>
      <c r="N26" s="198" t="s">
        <v>368</v>
      </c>
      <c r="O26" s="198" t="s">
        <v>368</v>
      </c>
      <c r="P26" s="198" t="s">
        <v>368</v>
      </c>
      <c r="Q26" s="198" t="s">
        <v>368</v>
      </c>
      <c r="R26" s="198" t="s">
        <v>368</v>
      </c>
      <c r="S26" s="198" t="s">
        <v>368</v>
      </c>
      <c r="T26" s="198" t="s">
        <v>368</v>
      </c>
      <c r="U26" s="198" t="s">
        <v>368</v>
      </c>
      <c r="V26" s="198" t="s">
        <v>368</v>
      </c>
      <c r="W26" s="198" t="s">
        <v>368</v>
      </c>
      <c r="X26" s="198" t="s">
        <v>368</v>
      </c>
      <c r="Y26" s="198" t="s">
        <v>368</v>
      </c>
    </row>
    <row r="27" spans="1:25" s="188" customFormat="1" ht="63">
      <c r="A27" s="185" t="s">
        <v>294</v>
      </c>
      <c r="B27" s="186" t="s">
        <v>295</v>
      </c>
      <c r="C27" s="185" t="s">
        <v>275</v>
      </c>
      <c r="D27" s="185" t="s">
        <v>368</v>
      </c>
      <c r="E27" s="185" t="s">
        <v>368</v>
      </c>
      <c r="F27" s="197" t="s">
        <v>368</v>
      </c>
      <c r="G27" s="198" t="s">
        <v>368</v>
      </c>
      <c r="H27" s="198" t="s">
        <v>368</v>
      </c>
      <c r="I27" s="198" t="s">
        <v>368</v>
      </c>
      <c r="J27" s="198" t="s">
        <v>368</v>
      </c>
      <c r="K27" s="198" t="s">
        <v>368</v>
      </c>
      <c r="L27" s="198" t="s">
        <v>368</v>
      </c>
      <c r="M27" s="198" t="s">
        <v>368</v>
      </c>
      <c r="N27" s="198" t="s">
        <v>368</v>
      </c>
      <c r="O27" s="198" t="s">
        <v>368</v>
      </c>
      <c r="P27" s="198" t="s">
        <v>368</v>
      </c>
      <c r="Q27" s="198" t="s">
        <v>368</v>
      </c>
      <c r="R27" s="198" t="s">
        <v>368</v>
      </c>
      <c r="S27" s="198" t="s">
        <v>368</v>
      </c>
      <c r="T27" s="198" t="s">
        <v>368</v>
      </c>
      <c r="U27" s="198" t="s">
        <v>368</v>
      </c>
      <c r="V27" s="198" t="s">
        <v>368</v>
      </c>
      <c r="W27" s="198" t="s">
        <v>368</v>
      </c>
      <c r="X27" s="198" t="s">
        <v>368</v>
      </c>
      <c r="Y27" s="198" t="s">
        <v>368</v>
      </c>
    </row>
    <row r="28" spans="1:25" s="188" customFormat="1" ht="47.25">
      <c r="A28" s="185" t="s">
        <v>296</v>
      </c>
      <c r="B28" s="186" t="s">
        <v>297</v>
      </c>
      <c r="C28" s="185" t="s">
        <v>298</v>
      </c>
      <c r="D28" s="185" t="s">
        <v>368</v>
      </c>
      <c r="E28" s="185" t="s">
        <v>368</v>
      </c>
      <c r="F28" s="197" t="s">
        <v>368</v>
      </c>
      <c r="G28" s="198" t="s">
        <v>368</v>
      </c>
      <c r="H28" s="198" t="s">
        <v>368</v>
      </c>
      <c r="I28" s="198" t="s">
        <v>368</v>
      </c>
      <c r="J28" s="198" t="s">
        <v>368</v>
      </c>
      <c r="K28" s="198" t="s">
        <v>368</v>
      </c>
      <c r="L28" s="198" t="s">
        <v>368</v>
      </c>
      <c r="M28" s="198" t="s">
        <v>368</v>
      </c>
      <c r="N28" s="198" t="s">
        <v>368</v>
      </c>
      <c r="O28" s="198" t="s">
        <v>368</v>
      </c>
      <c r="P28" s="198" t="s">
        <v>368</v>
      </c>
      <c r="Q28" s="198" t="s">
        <v>368</v>
      </c>
      <c r="R28" s="198" t="s">
        <v>368</v>
      </c>
      <c r="S28" s="198" t="s">
        <v>368</v>
      </c>
      <c r="T28" s="198" t="s">
        <v>368</v>
      </c>
      <c r="U28" s="198" t="s">
        <v>368</v>
      </c>
      <c r="V28" s="198" t="s">
        <v>368</v>
      </c>
      <c r="W28" s="198" t="s">
        <v>368</v>
      </c>
      <c r="X28" s="198" t="s">
        <v>368</v>
      </c>
      <c r="Y28" s="198" t="s">
        <v>368</v>
      </c>
    </row>
    <row r="29" spans="1:25" s="188" customFormat="1" ht="78.75">
      <c r="A29" s="185" t="s">
        <v>299</v>
      </c>
      <c r="B29" s="191" t="s">
        <v>300</v>
      </c>
      <c r="C29" s="185" t="s">
        <v>275</v>
      </c>
      <c r="D29" s="185" t="s">
        <v>368</v>
      </c>
      <c r="E29" s="185" t="s">
        <v>368</v>
      </c>
      <c r="F29" s="197" t="s">
        <v>368</v>
      </c>
      <c r="G29" s="198" t="s">
        <v>368</v>
      </c>
      <c r="H29" s="198" t="s">
        <v>368</v>
      </c>
      <c r="I29" s="198" t="s">
        <v>368</v>
      </c>
      <c r="J29" s="198" t="s">
        <v>368</v>
      </c>
      <c r="K29" s="198" t="s">
        <v>368</v>
      </c>
      <c r="L29" s="198" t="s">
        <v>368</v>
      </c>
      <c r="M29" s="198" t="s">
        <v>368</v>
      </c>
      <c r="N29" s="198" t="s">
        <v>368</v>
      </c>
      <c r="O29" s="198" t="s">
        <v>368</v>
      </c>
      <c r="P29" s="198" t="s">
        <v>368</v>
      </c>
      <c r="Q29" s="198" t="s">
        <v>368</v>
      </c>
      <c r="R29" s="198" t="s">
        <v>368</v>
      </c>
      <c r="S29" s="198" t="s">
        <v>368</v>
      </c>
      <c r="T29" s="198" t="s">
        <v>368</v>
      </c>
      <c r="U29" s="198" t="s">
        <v>368</v>
      </c>
      <c r="V29" s="198" t="s">
        <v>368</v>
      </c>
      <c r="W29" s="198" t="s">
        <v>368</v>
      </c>
      <c r="X29" s="198" t="s">
        <v>368</v>
      </c>
      <c r="Y29" s="198" t="s">
        <v>368</v>
      </c>
    </row>
    <row r="30" spans="1:25" s="188" customFormat="1" ht="47.25">
      <c r="A30" s="185" t="s">
        <v>301</v>
      </c>
      <c r="B30" s="186" t="s">
        <v>302</v>
      </c>
      <c r="C30" s="185" t="s">
        <v>275</v>
      </c>
      <c r="D30" s="185" t="s">
        <v>368</v>
      </c>
      <c r="E30" s="185" t="s">
        <v>368</v>
      </c>
      <c r="F30" s="197" t="s">
        <v>368</v>
      </c>
      <c r="G30" s="198" t="s">
        <v>368</v>
      </c>
      <c r="H30" s="198" t="s">
        <v>368</v>
      </c>
      <c r="I30" s="198" t="s">
        <v>368</v>
      </c>
      <c r="J30" s="198" t="s">
        <v>368</v>
      </c>
      <c r="K30" s="198" t="s">
        <v>368</v>
      </c>
      <c r="L30" s="198" t="s">
        <v>368</v>
      </c>
      <c r="M30" s="198" t="s">
        <v>368</v>
      </c>
      <c r="N30" s="198" t="s">
        <v>368</v>
      </c>
      <c r="O30" s="198" t="s">
        <v>368</v>
      </c>
      <c r="P30" s="198" t="s">
        <v>368</v>
      </c>
      <c r="Q30" s="198" t="s">
        <v>368</v>
      </c>
      <c r="R30" s="198" t="s">
        <v>368</v>
      </c>
      <c r="S30" s="198" t="s">
        <v>368</v>
      </c>
      <c r="T30" s="198" t="s">
        <v>368</v>
      </c>
      <c r="U30" s="198" t="s">
        <v>368</v>
      </c>
      <c r="V30" s="198" t="s">
        <v>368</v>
      </c>
      <c r="W30" s="198" t="s">
        <v>368</v>
      </c>
      <c r="X30" s="198" t="s">
        <v>368</v>
      </c>
      <c r="Y30" s="198" t="s">
        <v>368</v>
      </c>
    </row>
    <row r="31" spans="1:25" s="188" customFormat="1" ht="63">
      <c r="A31" s="185" t="s">
        <v>303</v>
      </c>
      <c r="B31" s="186" t="s">
        <v>304</v>
      </c>
      <c r="C31" s="185" t="s">
        <v>275</v>
      </c>
      <c r="D31" s="185" t="s">
        <v>368</v>
      </c>
      <c r="E31" s="185" t="s">
        <v>368</v>
      </c>
      <c r="F31" s="197" t="s">
        <v>368</v>
      </c>
      <c r="G31" s="198" t="s">
        <v>368</v>
      </c>
      <c r="H31" s="198" t="s">
        <v>368</v>
      </c>
      <c r="I31" s="198" t="s">
        <v>368</v>
      </c>
      <c r="J31" s="198" t="s">
        <v>368</v>
      </c>
      <c r="K31" s="198" t="s">
        <v>368</v>
      </c>
      <c r="L31" s="198" t="s">
        <v>368</v>
      </c>
      <c r="M31" s="198" t="s">
        <v>368</v>
      </c>
      <c r="N31" s="198" t="s">
        <v>368</v>
      </c>
      <c r="O31" s="198" t="s">
        <v>368</v>
      </c>
      <c r="P31" s="198" t="s">
        <v>368</v>
      </c>
      <c r="Q31" s="198" t="s">
        <v>368</v>
      </c>
      <c r="R31" s="198" t="s">
        <v>368</v>
      </c>
      <c r="S31" s="198" t="s">
        <v>368</v>
      </c>
      <c r="T31" s="198" t="s">
        <v>368</v>
      </c>
      <c r="U31" s="198" t="s">
        <v>368</v>
      </c>
      <c r="V31" s="198" t="s">
        <v>368</v>
      </c>
      <c r="W31" s="198" t="s">
        <v>368</v>
      </c>
      <c r="X31" s="198" t="s">
        <v>368</v>
      </c>
      <c r="Y31" s="198" t="s">
        <v>368</v>
      </c>
    </row>
    <row r="32" spans="1:25" s="188" customFormat="1" ht="47.25">
      <c r="A32" s="185" t="s">
        <v>305</v>
      </c>
      <c r="B32" s="186" t="s">
        <v>306</v>
      </c>
      <c r="C32" s="185" t="s">
        <v>275</v>
      </c>
      <c r="D32" s="185" t="s">
        <v>368</v>
      </c>
      <c r="E32" s="185" t="s">
        <v>368</v>
      </c>
      <c r="F32" s="197" t="s">
        <v>368</v>
      </c>
      <c r="G32" s="198" t="s">
        <v>368</v>
      </c>
      <c r="H32" s="198" t="s">
        <v>368</v>
      </c>
      <c r="I32" s="198" t="s">
        <v>368</v>
      </c>
      <c r="J32" s="198" t="s">
        <v>368</v>
      </c>
      <c r="K32" s="198" t="s">
        <v>368</v>
      </c>
      <c r="L32" s="198" t="s">
        <v>368</v>
      </c>
      <c r="M32" s="198" t="s">
        <v>368</v>
      </c>
      <c r="N32" s="198" t="s">
        <v>368</v>
      </c>
      <c r="O32" s="198" t="s">
        <v>368</v>
      </c>
      <c r="P32" s="198" t="s">
        <v>368</v>
      </c>
      <c r="Q32" s="198" t="s">
        <v>368</v>
      </c>
      <c r="R32" s="198" t="s">
        <v>368</v>
      </c>
      <c r="S32" s="198" t="s">
        <v>368</v>
      </c>
      <c r="T32" s="198" t="s">
        <v>368</v>
      </c>
      <c r="U32" s="198" t="s">
        <v>368</v>
      </c>
      <c r="V32" s="198" t="s">
        <v>368</v>
      </c>
      <c r="W32" s="198" t="s">
        <v>368</v>
      </c>
      <c r="X32" s="198" t="s">
        <v>368</v>
      </c>
      <c r="Y32" s="198" t="s">
        <v>368</v>
      </c>
    </row>
    <row r="33" spans="1:25" s="188" customFormat="1" ht="141.75">
      <c r="A33" s="185" t="s">
        <v>305</v>
      </c>
      <c r="B33" s="186" t="s">
        <v>307</v>
      </c>
      <c r="C33" s="185" t="s">
        <v>275</v>
      </c>
      <c r="D33" s="185" t="s">
        <v>368</v>
      </c>
      <c r="E33" s="185" t="s">
        <v>368</v>
      </c>
      <c r="F33" s="197" t="s">
        <v>368</v>
      </c>
      <c r="G33" s="198" t="s">
        <v>368</v>
      </c>
      <c r="H33" s="198" t="s">
        <v>368</v>
      </c>
      <c r="I33" s="198" t="s">
        <v>368</v>
      </c>
      <c r="J33" s="198" t="s">
        <v>368</v>
      </c>
      <c r="K33" s="198" t="s">
        <v>368</v>
      </c>
      <c r="L33" s="198" t="s">
        <v>368</v>
      </c>
      <c r="M33" s="198" t="s">
        <v>368</v>
      </c>
      <c r="N33" s="198" t="s">
        <v>368</v>
      </c>
      <c r="O33" s="198" t="s">
        <v>368</v>
      </c>
      <c r="P33" s="198" t="s">
        <v>368</v>
      </c>
      <c r="Q33" s="198" t="s">
        <v>368</v>
      </c>
      <c r="R33" s="198" t="s">
        <v>368</v>
      </c>
      <c r="S33" s="198" t="s">
        <v>368</v>
      </c>
      <c r="T33" s="198" t="s">
        <v>368</v>
      </c>
      <c r="U33" s="198" t="s">
        <v>368</v>
      </c>
      <c r="V33" s="198" t="s">
        <v>368</v>
      </c>
      <c r="W33" s="198" t="s">
        <v>368</v>
      </c>
      <c r="X33" s="198" t="s">
        <v>368</v>
      </c>
      <c r="Y33" s="198" t="s">
        <v>368</v>
      </c>
    </row>
    <row r="34" spans="1:25" s="188" customFormat="1" ht="126">
      <c r="A34" s="185" t="s">
        <v>305</v>
      </c>
      <c r="B34" s="186" t="s">
        <v>308</v>
      </c>
      <c r="C34" s="185" t="s">
        <v>275</v>
      </c>
      <c r="D34" s="185" t="s">
        <v>368</v>
      </c>
      <c r="E34" s="185" t="s">
        <v>368</v>
      </c>
      <c r="F34" s="197" t="s">
        <v>368</v>
      </c>
      <c r="G34" s="198" t="s">
        <v>368</v>
      </c>
      <c r="H34" s="198" t="s">
        <v>368</v>
      </c>
      <c r="I34" s="198" t="s">
        <v>368</v>
      </c>
      <c r="J34" s="198" t="s">
        <v>368</v>
      </c>
      <c r="K34" s="198" t="s">
        <v>368</v>
      </c>
      <c r="L34" s="198" t="s">
        <v>368</v>
      </c>
      <c r="M34" s="198" t="s">
        <v>368</v>
      </c>
      <c r="N34" s="198" t="s">
        <v>368</v>
      </c>
      <c r="O34" s="198" t="s">
        <v>368</v>
      </c>
      <c r="P34" s="198" t="s">
        <v>368</v>
      </c>
      <c r="Q34" s="198" t="s">
        <v>368</v>
      </c>
      <c r="R34" s="198" t="s">
        <v>368</v>
      </c>
      <c r="S34" s="198" t="s">
        <v>368</v>
      </c>
      <c r="T34" s="198" t="s">
        <v>368</v>
      </c>
      <c r="U34" s="198" t="s">
        <v>368</v>
      </c>
      <c r="V34" s="198" t="s">
        <v>368</v>
      </c>
      <c r="W34" s="198" t="s">
        <v>368</v>
      </c>
      <c r="X34" s="198" t="s">
        <v>368</v>
      </c>
      <c r="Y34" s="198" t="s">
        <v>368</v>
      </c>
    </row>
    <row r="35" spans="1:25" s="188" customFormat="1" ht="137.25" customHeight="1">
      <c r="A35" s="185" t="s">
        <v>305</v>
      </c>
      <c r="B35" s="186" t="s">
        <v>309</v>
      </c>
      <c r="C35" s="185" t="s">
        <v>275</v>
      </c>
      <c r="D35" s="185" t="s">
        <v>368</v>
      </c>
      <c r="E35" s="185" t="s">
        <v>368</v>
      </c>
      <c r="F35" s="197" t="s">
        <v>368</v>
      </c>
      <c r="G35" s="198" t="s">
        <v>368</v>
      </c>
      <c r="H35" s="198" t="s">
        <v>368</v>
      </c>
      <c r="I35" s="198" t="s">
        <v>368</v>
      </c>
      <c r="J35" s="198" t="s">
        <v>368</v>
      </c>
      <c r="K35" s="198" t="s">
        <v>368</v>
      </c>
      <c r="L35" s="198" t="s">
        <v>368</v>
      </c>
      <c r="M35" s="198" t="s">
        <v>368</v>
      </c>
      <c r="N35" s="198" t="s">
        <v>368</v>
      </c>
      <c r="O35" s="198" t="s">
        <v>368</v>
      </c>
      <c r="P35" s="198" t="s">
        <v>368</v>
      </c>
      <c r="Q35" s="198" t="s">
        <v>368</v>
      </c>
      <c r="R35" s="198" t="s">
        <v>368</v>
      </c>
      <c r="S35" s="198" t="s">
        <v>368</v>
      </c>
      <c r="T35" s="198" t="s">
        <v>368</v>
      </c>
      <c r="U35" s="198" t="s">
        <v>368</v>
      </c>
      <c r="V35" s="198" t="s">
        <v>368</v>
      </c>
      <c r="W35" s="198" t="s">
        <v>368</v>
      </c>
      <c r="X35" s="198" t="s">
        <v>368</v>
      </c>
      <c r="Y35" s="198" t="s">
        <v>368</v>
      </c>
    </row>
    <row r="36" spans="1:25" s="188" customFormat="1" ht="52.5" customHeight="1">
      <c r="A36" s="192" t="s">
        <v>310</v>
      </c>
      <c r="B36" s="186" t="s">
        <v>306</v>
      </c>
      <c r="C36" s="192" t="s">
        <v>275</v>
      </c>
      <c r="D36" s="192" t="s">
        <v>368</v>
      </c>
      <c r="E36" s="192" t="s">
        <v>368</v>
      </c>
      <c r="F36" s="235" t="s">
        <v>368</v>
      </c>
      <c r="G36" s="199" t="s">
        <v>368</v>
      </c>
      <c r="H36" s="199" t="s">
        <v>368</v>
      </c>
      <c r="I36" s="198" t="s">
        <v>368</v>
      </c>
      <c r="J36" s="198" t="s">
        <v>368</v>
      </c>
      <c r="K36" s="198" t="s">
        <v>368</v>
      </c>
      <c r="L36" s="198" t="s">
        <v>368</v>
      </c>
      <c r="M36" s="198" t="s">
        <v>368</v>
      </c>
      <c r="N36" s="198" t="s">
        <v>368</v>
      </c>
      <c r="O36" s="198" t="s">
        <v>368</v>
      </c>
      <c r="P36" s="198" t="s">
        <v>368</v>
      </c>
      <c r="Q36" s="198" t="s">
        <v>368</v>
      </c>
      <c r="R36" s="198" t="s">
        <v>368</v>
      </c>
      <c r="S36" s="198" t="s">
        <v>368</v>
      </c>
      <c r="T36" s="198" t="s">
        <v>368</v>
      </c>
      <c r="U36" s="198" t="s">
        <v>368</v>
      </c>
      <c r="V36" s="198" t="s">
        <v>368</v>
      </c>
      <c r="W36" s="198" t="s">
        <v>368</v>
      </c>
      <c r="X36" s="198" t="s">
        <v>368</v>
      </c>
      <c r="Y36" s="198" t="s">
        <v>368</v>
      </c>
    </row>
    <row r="37" spans="1:25" s="188" customFormat="1" ht="141.75">
      <c r="A37" s="185" t="s">
        <v>310</v>
      </c>
      <c r="B37" s="186" t="s">
        <v>307</v>
      </c>
      <c r="C37" s="185" t="s">
        <v>275</v>
      </c>
      <c r="D37" s="185" t="s">
        <v>368</v>
      </c>
      <c r="E37" s="185" t="s">
        <v>368</v>
      </c>
      <c r="F37" s="197" t="s">
        <v>368</v>
      </c>
      <c r="G37" s="198" t="s">
        <v>368</v>
      </c>
      <c r="H37" s="198" t="s">
        <v>368</v>
      </c>
      <c r="I37" s="198" t="s">
        <v>368</v>
      </c>
      <c r="J37" s="198" t="s">
        <v>368</v>
      </c>
      <c r="K37" s="198" t="s">
        <v>368</v>
      </c>
      <c r="L37" s="198" t="s">
        <v>368</v>
      </c>
      <c r="M37" s="198" t="s">
        <v>368</v>
      </c>
      <c r="N37" s="198" t="s">
        <v>368</v>
      </c>
      <c r="O37" s="198" t="s">
        <v>368</v>
      </c>
      <c r="P37" s="198" t="s">
        <v>368</v>
      </c>
      <c r="Q37" s="198" t="s">
        <v>368</v>
      </c>
      <c r="R37" s="198" t="s">
        <v>368</v>
      </c>
      <c r="S37" s="198" t="s">
        <v>368</v>
      </c>
      <c r="T37" s="198" t="s">
        <v>368</v>
      </c>
      <c r="U37" s="198" t="s">
        <v>368</v>
      </c>
      <c r="V37" s="198" t="s">
        <v>368</v>
      </c>
      <c r="W37" s="198" t="s">
        <v>368</v>
      </c>
      <c r="X37" s="198" t="s">
        <v>368</v>
      </c>
      <c r="Y37" s="198" t="s">
        <v>368</v>
      </c>
    </row>
    <row r="38" spans="1:25" s="188" customFormat="1" ht="126">
      <c r="A38" s="185" t="s">
        <v>310</v>
      </c>
      <c r="B38" s="186" t="s">
        <v>308</v>
      </c>
      <c r="C38" s="185" t="s">
        <v>275</v>
      </c>
      <c r="D38" s="185" t="s">
        <v>368</v>
      </c>
      <c r="E38" s="185" t="s">
        <v>368</v>
      </c>
      <c r="F38" s="197" t="s">
        <v>368</v>
      </c>
      <c r="G38" s="198" t="s">
        <v>368</v>
      </c>
      <c r="H38" s="198" t="s">
        <v>368</v>
      </c>
      <c r="I38" s="198" t="s">
        <v>368</v>
      </c>
      <c r="J38" s="198" t="s">
        <v>368</v>
      </c>
      <c r="K38" s="198" t="s">
        <v>368</v>
      </c>
      <c r="L38" s="198" t="s">
        <v>368</v>
      </c>
      <c r="M38" s="198" t="s">
        <v>368</v>
      </c>
      <c r="N38" s="198" t="s">
        <v>368</v>
      </c>
      <c r="O38" s="198" t="s">
        <v>368</v>
      </c>
      <c r="P38" s="198" t="s">
        <v>368</v>
      </c>
      <c r="Q38" s="198" t="s">
        <v>368</v>
      </c>
      <c r="R38" s="198" t="s">
        <v>368</v>
      </c>
      <c r="S38" s="198" t="s">
        <v>368</v>
      </c>
      <c r="T38" s="198" t="s">
        <v>368</v>
      </c>
      <c r="U38" s="198" t="s">
        <v>368</v>
      </c>
      <c r="V38" s="198" t="s">
        <v>368</v>
      </c>
      <c r="W38" s="198" t="s">
        <v>368</v>
      </c>
      <c r="X38" s="198" t="s">
        <v>368</v>
      </c>
      <c r="Y38" s="198" t="s">
        <v>368</v>
      </c>
    </row>
    <row r="39" spans="1:25" s="188" customFormat="1" ht="126">
      <c r="A39" s="185" t="s">
        <v>310</v>
      </c>
      <c r="B39" s="186" t="s">
        <v>311</v>
      </c>
      <c r="C39" s="185" t="s">
        <v>275</v>
      </c>
      <c r="D39" s="185" t="s">
        <v>368</v>
      </c>
      <c r="E39" s="185" t="s">
        <v>368</v>
      </c>
      <c r="F39" s="197" t="s">
        <v>368</v>
      </c>
      <c r="G39" s="198" t="s">
        <v>368</v>
      </c>
      <c r="H39" s="198" t="s">
        <v>368</v>
      </c>
      <c r="I39" s="198" t="s">
        <v>368</v>
      </c>
      <c r="J39" s="198" t="s">
        <v>368</v>
      </c>
      <c r="K39" s="198" t="s">
        <v>368</v>
      </c>
      <c r="L39" s="198" t="s">
        <v>368</v>
      </c>
      <c r="M39" s="198" t="s">
        <v>368</v>
      </c>
      <c r="N39" s="198" t="s">
        <v>368</v>
      </c>
      <c r="O39" s="198" t="s">
        <v>368</v>
      </c>
      <c r="P39" s="198" t="s">
        <v>368</v>
      </c>
      <c r="Q39" s="198" t="s">
        <v>368</v>
      </c>
      <c r="R39" s="198" t="s">
        <v>368</v>
      </c>
      <c r="S39" s="198" t="s">
        <v>368</v>
      </c>
      <c r="T39" s="198" t="s">
        <v>368</v>
      </c>
      <c r="U39" s="198" t="s">
        <v>368</v>
      </c>
      <c r="V39" s="198" t="s">
        <v>368</v>
      </c>
      <c r="W39" s="198" t="s">
        <v>368</v>
      </c>
      <c r="X39" s="198" t="s">
        <v>368</v>
      </c>
      <c r="Y39" s="198" t="s">
        <v>368</v>
      </c>
    </row>
    <row r="40" spans="1:25" s="188" customFormat="1" ht="110.25">
      <c r="A40" s="185" t="s">
        <v>312</v>
      </c>
      <c r="B40" s="186" t="s">
        <v>313</v>
      </c>
      <c r="C40" s="185" t="s">
        <v>275</v>
      </c>
      <c r="D40" s="185" t="s">
        <v>368</v>
      </c>
      <c r="E40" s="185" t="s">
        <v>368</v>
      </c>
      <c r="F40" s="197" t="s">
        <v>368</v>
      </c>
      <c r="G40" s="198" t="s">
        <v>368</v>
      </c>
      <c r="H40" s="198" t="s">
        <v>368</v>
      </c>
      <c r="I40" s="198" t="s">
        <v>368</v>
      </c>
      <c r="J40" s="198" t="s">
        <v>368</v>
      </c>
      <c r="K40" s="198" t="s">
        <v>368</v>
      </c>
      <c r="L40" s="198" t="s">
        <v>368</v>
      </c>
      <c r="M40" s="198" t="s">
        <v>368</v>
      </c>
      <c r="N40" s="198" t="s">
        <v>368</v>
      </c>
      <c r="O40" s="198" t="s">
        <v>368</v>
      </c>
      <c r="P40" s="198" t="s">
        <v>368</v>
      </c>
      <c r="Q40" s="198" t="s">
        <v>368</v>
      </c>
      <c r="R40" s="198" t="s">
        <v>368</v>
      </c>
      <c r="S40" s="198" t="s">
        <v>368</v>
      </c>
      <c r="T40" s="198" t="s">
        <v>368</v>
      </c>
      <c r="U40" s="198" t="s">
        <v>368</v>
      </c>
      <c r="V40" s="198" t="s">
        <v>368</v>
      </c>
      <c r="W40" s="198" t="s">
        <v>368</v>
      </c>
      <c r="X40" s="198" t="s">
        <v>368</v>
      </c>
      <c r="Y40" s="198" t="s">
        <v>368</v>
      </c>
    </row>
    <row r="41" spans="1:25" s="188" customFormat="1" ht="94.5">
      <c r="A41" s="185" t="s">
        <v>314</v>
      </c>
      <c r="B41" s="186" t="s">
        <v>315</v>
      </c>
      <c r="C41" s="185" t="s">
        <v>275</v>
      </c>
      <c r="D41" s="185" t="s">
        <v>368</v>
      </c>
      <c r="E41" s="185" t="s">
        <v>368</v>
      </c>
      <c r="F41" s="197" t="s">
        <v>368</v>
      </c>
      <c r="G41" s="198" t="s">
        <v>368</v>
      </c>
      <c r="H41" s="198" t="s">
        <v>368</v>
      </c>
      <c r="I41" s="198" t="s">
        <v>368</v>
      </c>
      <c r="J41" s="198" t="s">
        <v>368</v>
      </c>
      <c r="K41" s="198" t="s">
        <v>368</v>
      </c>
      <c r="L41" s="198" t="s">
        <v>368</v>
      </c>
      <c r="M41" s="198" t="s">
        <v>368</v>
      </c>
      <c r="N41" s="198" t="s">
        <v>368</v>
      </c>
      <c r="O41" s="198" t="s">
        <v>368</v>
      </c>
      <c r="P41" s="198" t="s">
        <v>368</v>
      </c>
      <c r="Q41" s="198" t="s">
        <v>368</v>
      </c>
      <c r="R41" s="198" t="s">
        <v>368</v>
      </c>
      <c r="S41" s="198" t="s">
        <v>368</v>
      </c>
      <c r="T41" s="198" t="s">
        <v>368</v>
      </c>
      <c r="U41" s="198" t="s">
        <v>368</v>
      </c>
      <c r="V41" s="198" t="s">
        <v>368</v>
      </c>
      <c r="W41" s="198" t="s">
        <v>368</v>
      </c>
      <c r="X41" s="198" t="s">
        <v>368</v>
      </c>
      <c r="Y41" s="198" t="s">
        <v>368</v>
      </c>
    </row>
    <row r="42" spans="1:25" s="188" customFormat="1" ht="94.5">
      <c r="A42" s="185" t="s">
        <v>316</v>
      </c>
      <c r="B42" s="186" t="s">
        <v>317</v>
      </c>
      <c r="C42" s="185" t="s">
        <v>275</v>
      </c>
      <c r="D42" s="185" t="s">
        <v>368</v>
      </c>
      <c r="E42" s="185" t="s">
        <v>368</v>
      </c>
      <c r="F42" s="197" t="s">
        <v>368</v>
      </c>
      <c r="G42" s="198" t="s">
        <v>368</v>
      </c>
      <c r="H42" s="198" t="s">
        <v>368</v>
      </c>
      <c r="I42" s="198" t="s">
        <v>368</v>
      </c>
      <c r="J42" s="198" t="s">
        <v>368</v>
      </c>
      <c r="K42" s="198" t="s">
        <v>368</v>
      </c>
      <c r="L42" s="198" t="s">
        <v>368</v>
      </c>
      <c r="M42" s="198" t="s">
        <v>368</v>
      </c>
      <c r="N42" s="198" t="s">
        <v>368</v>
      </c>
      <c r="O42" s="198" t="s">
        <v>368</v>
      </c>
      <c r="P42" s="198" t="s">
        <v>368</v>
      </c>
      <c r="Q42" s="198" t="s">
        <v>368</v>
      </c>
      <c r="R42" s="198" t="s">
        <v>368</v>
      </c>
      <c r="S42" s="198" t="s">
        <v>368</v>
      </c>
      <c r="T42" s="198" t="s">
        <v>368</v>
      </c>
      <c r="U42" s="198" t="s">
        <v>368</v>
      </c>
      <c r="V42" s="198" t="s">
        <v>368</v>
      </c>
      <c r="W42" s="198" t="s">
        <v>368</v>
      </c>
      <c r="X42" s="198" t="s">
        <v>368</v>
      </c>
      <c r="Y42" s="198" t="s">
        <v>368</v>
      </c>
    </row>
    <row r="43" spans="1:25" s="176" customFormat="1" ht="47.25">
      <c r="A43" s="129" t="s">
        <v>318</v>
      </c>
      <c r="B43" s="130" t="s">
        <v>319</v>
      </c>
      <c r="C43" s="129" t="s">
        <v>275</v>
      </c>
      <c r="D43" s="129" t="s">
        <v>368</v>
      </c>
      <c r="E43" s="129" t="s">
        <v>368</v>
      </c>
      <c r="F43" s="197">
        <v>0</v>
      </c>
      <c r="G43" s="197">
        <v>0</v>
      </c>
      <c r="H43" s="197">
        <v>0</v>
      </c>
      <c r="I43" s="197">
        <v>0</v>
      </c>
      <c r="J43" s="197">
        <v>0</v>
      </c>
      <c r="K43" s="197">
        <v>0</v>
      </c>
      <c r="L43" s="197">
        <v>0</v>
      </c>
      <c r="M43" s="197">
        <v>0</v>
      </c>
      <c r="N43" s="197">
        <v>0</v>
      </c>
      <c r="O43" s="197">
        <v>0</v>
      </c>
      <c r="P43" s="197">
        <v>0</v>
      </c>
      <c r="Q43" s="197">
        <v>0</v>
      </c>
      <c r="R43" s="197">
        <v>0</v>
      </c>
      <c r="S43" s="197">
        <v>0</v>
      </c>
      <c r="T43" s="197">
        <v>0</v>
      </c>
      <c r="U43" s="197">
        <v>0</v>
      </c>
      <c r="V43" s="197">
        <v>0</v>
      </c>
      <c r="W43" s="197">
        <v>0</v>
      </c>
      <c r="X43" s="197">
        <v>0</v>
      </c>
      <c r="Y43" s="197">
        <v>0</v>
      </c>
    </row>
    <row r="44" spans="1:25" s="188" customFormat="1" ht="78.75">
      <c r="A44" s="185" t="s">
        <v>320</v>
      </c>
      <c r="B44" s="186" t="s">
        <v>321</v>
      </c>
      <c r="C44" s="185" t="s">
        <v>275</v>
      </c>
      <c r="D44" s="185" t="s">
        <v>368</v>
      </c>
      <c r="E44" s="185" t="s">
        <v>368</v>
      </c>
      <c r="F44" s="197" t="s">
        <v>368</v>
      </c>
      <c r="G44" s="198" t="s">
        <v>368</v>
      </c>
      <c r="H44" s="198" t="s">
        <v>368</v>
      </c>
      <c r="I44" s="198" t="s">
        <v>368</v>
      </c>
      <c r="J44" s="198" t="s">
        <v>368</v>
      </c>
      <c r="K44" s="198" t="s">
        <v>368</v>
      </c>
      <c r="L44" s="198" t="s">
        <v>368</v>
      </c>
      <c r="M44" s="198" t="s">
        <v>368</v>
      </c>
      <c r="N44" s="198" t="s">
        <v>368</v>
      </c>
      <c r="O44" s="198" t="s">
        <v>368</v>
      </c>
      <c r="P44" s="198" t="s">
        <v>368</v>
      </c>
      <c r="Q44" s="198" t="s">
        <v>368</v>
      </c>
      <c r="R44" s="198" t="s">
        <v>368</v>
      </c>
      <c r="S44" s="198" t="s">
        <v>368</v>
      </c>
      <c r="T44" s="198" t="s">
        <v>368</v>
      </c>
      <c r="U44" s="198" t="s">
        <v>368</v>
      </c>
      <c r="V44" s="198" t="s">
        <v>368</v>
      </c>
      <c r="W44" s="198" t="s">
        <v>368</v>
      </c>
      <c r="X44" s="198" t="s">
        <v>368</v>
      </c>
      <c r="Y44" s="198" t="s">
        <v>368</v>
      </c>
    </row>
    <row r="45" spans="1:25" s="188" customFormat="1" ht="47.25">
      <c r="A45" s="185" t="s">
        <v>322</v>
      </c>
      <c r="B45" s="186" t="s">
        <v>323</v>
      </c>
      <c r="C45" s="185" t="s">
        <v>275</v>
      </c>
      <c r="D45" s="185" t="s">
        <v>368</v>
      </c>
      <c r="E45" s="185" t="s">
        <v>368</v>
      </c>
      <c r="F45" s="197" t="s">
        <v>368</v>
      </c>
      <c r="G45" s="198" t="s">
        <v>368</v>
      </c>
      <c r="H45" s="198" t="s">
        <v>368</v>
      </c>
      <c r="I45" s="198" t="s">
        <v>368</v>
      </c>
      <c r="J45" s="198" t="s">
        <v>368</v>
      </c>
      <c r="K45" s="198" t="s">
        <v>368</v>
      </c>
      <c r="L45" s="198" t="s">
        <v>368</v>
      </c>
      <c r="M45" s="198" t="s">
        <v>368</v>
      </c>
      <c r="N45" s="198" t="s">
        <v>368</v>
      </c>
      <c r="O45" s="198" t="s">
        <v>368</v>
      </c>
      <c r="P45" s="198" t="s">
        <v>368</v>
      </c>
      <c r="Q45" s="198" t="s">
        <v>368</v>
      </c>
      <c r="R45" s="198" t="s">
        <v>368</v>
      </c>
      <c r="S45" s="198" t="s">
        <v>368</v>
      </c>
      <c r="T45" s="198" t="s">
        <v>368</v>
      </c>
      <c r="U45" s="198" t="s">
        <v>368</v>
      </c>
      <c r="V45" s="198" t="s">
        <v>368</v>
      </c>
      <c r="W45" s="198" t="s">
        <v>368</v>
      </c>
      <c r="X45" s="198" t="s">
        <v>368</v>
      </c>
      <c r="Y45" s="198" t="s">
        <v>368</v>
      </c>
    </row>
    <row r="46" spans="1:25" s="188" customFormat="1" ht="78.75">
      <c r="A46" s="185" t="s">
        <v>324</v>
      </c>
      <c r="B46" s="186" t="s">
        <v>325</v>
      </c>
      <c r="C46" s="185" t="s">
        <v>275</v>
      </c>
      <c r="D46" s="185" t="s">
        <v>368</v>
      </c>
      <c r="E46" s="185" t="s">
        <v>368</v>
      </c>
      <c r="F46" s="197" t="s">
        <v>368</v>
      </c>
      <c r="G46" s="198" t="s">
        <v>368</v>
      </c>
      <c r="H46" s="198" t="s">
        <v>368</v>
      </c>
      <c r="I46" s="198" t="s">
        <v>368</v>
      </c>
      <c r="J46" s="198" t="s">
        <v>368</v>
      </c>
      <c r="K46" s="198" t="s">
        <v>368</v>
      </c>
      <c r="L46" s="198" t="s">
        <v>368</v>
      </c>
      <c r="M46" s="198" t="s">
        <v>368</v>
      </c>
      <c r="N46" s="198" t="s">
        <v>368</v>
      </c>
      <c r="O46" s="198" t="s">
        <v>368</v>
      </c>
      <c r="P46" s="198" t="s">
        <v>368</v>
      </c>
      <c r="Q46" s="198" t="s">
        <v>368</v>
      </c>
      <c r="R46" s="198" t="s">
        <v>368</v>
      </c>
      <c r="S46" s="198" t="s">
        <v>368</v>
      </c>
      <c r="T46" s="198" t="s">
        <v>368</v>
      </c>
      <c r="U46" s="198" t="s">
        <v>368</v>
      </c>
      <c r="V46" s="198" t="s">
        <v>368</v>
      </c>
      <c r="W46" s="198" t="s">
        <v>368</v>
      </c>
      <c r="X46" s="198" t="s">
        <v>368</v>
      </c>
      <c r="Y46" s="198" t="s">
        <v>368</v>
      </c>
    </row>
    <row r="47" spans="1:25" s="188" customFormat="1" ht="47.25">
      <c r="A47" s="185" t="s">
        <v>326</v>
      </c>
      <c r="B47" s="186" t="s">
        <v>327</v>
      </c>
      <c r="C47" s="185" t="s">
        <v>275</v>
      </c>
      <c r="D47" s="185" t="s">
        <v>368</v>
      </c>
      <c r="E47" s="185" t="s">
        <v>368</v>
      </c>
      <c r="F47" s="197" t="s">
        <v>368</v>
      </c>
      <c r="G47" s="198" t="s">
        <v>368</v>
      </c>
      <c r="H47" s="198" t="s">
        <v>368</v>
      </c>
      <c r="I47" s="198" t="s">
        <v>368</v>
      </c>
      <c r="J47" s="198" t="s">
        <v>368</v>
      </c>
      <c r="K47" s="198" t="s">
        <v>368</v>
      </c>
      <c r="L47" s="198" t="s">
        <v>368</v>
      </c>
      <c r="M47" s="198" t="s">
        <v>368</v>
      </c>
      <c r="N47" s="198" t="s">
        <v>368</v>
      </c>
      <c r="O47" s="198" t="s">
        <v>368</v>
      </c>
      <c r="P47" s="198" t="s">
        <v>368</v>
      </c>
      <c r="Q47" s="198" t="s">
        <v>368</v>
      </c>
      <c r="R47" s="198" t="s">
        <v>368</v>
      </c>
      <c r="S47" s="198" t="s">
        <v>368</v>
      </c>
      <c r="T47" s="198" t="s">
        <v>368</v>
      </c>
      <c r="U47" s="198" t="s">
        <v>368</v>
      </c>
      <c r="V47" s="198" t="s">
        <v>368</v>
      </c>
      <c r="W47" s="198" t="s">
        <v>368</v>
      </c>
      <c r="X47" s="198" t="s">
        <v>368</v>
      </c>
      <c r="Y47" s="198" t="s">
        <v>368</v>
      </c>
    </row>
    <row r="48" spans="1:25" s="188" customFormat="1" ht="31.5">
      <c r="A48" s="185" t="s">
        <v>328</v>
      </c>
      <c r="B48" s="186" t="s">
        <v>329</v>
      </c>
      <c r="C48" s="185" t="s">
        <v>275</v>
      </c>
      <c r="D48" s="185" t="s">
        <v>368</v>
      </c>
      <c r="E48" s="185" t="s">
        <v>368</v>
      </c>
      <c r="F48" s="197" t="s">
        <v>368</v>
      </c>
      <c r="G48" s="198" t="s">
        <v>368</v>
      </c>
      <c r="H48" s="198" t="s">
        <v>368</v>
      </c>
      <c r="I48" s="198" t="s">
        <v>368</v>
      </c>
      <c r="J48" s="198" t="s">
        <v>368</v>
      </c>
      <c r="K48" s="198" t="s">
        <v>368</v>
      </c>
      <c r="L48" s="198" t="s">
        <v>368</v>
      </c>
      <c r="M48" s="198" t="s">
        <v>368</v>
      </c>
      <c r="N48" s="198" t="s">
        <v>368</v>
      </c>
      <c r="O48" s="198" t="s">
        <v>368</v>
      </c>
      <c r="P48" s="198" t="s">
        <v>368</v>
      </c>
      <c r="Q48" s="198" t="s">
        <v>368</v>
      </c>
      <c r="R48" s="198" t="s">
        <v>368</v>
      </c>
      <c r="S48" s="198" t="s">
        <v>368</v>
      </c>
      <c r="T48" s="198" t="s">
        <v>368</v>
      </c>
      <c r="U48" s="198" t="s">
        <v>368</v>
      </c>
      <c r="V48" s="198" t="s">
        <v>368</v>
      </c>
      <c r="W48" s="198" t="s">
        <v>368</v>
      </c>
      <c r="X48" s="198" t="s">
        <v>368</v>
      </c>
      <c r="Y48" s="198" t="s">
        <v>368</v>
      </c>
    </row>
    <row r="49" spans="1:25" s="188" customFormat="1" ht="63">
      <c r="A49" s="185" t="s">
        <v>330</v>
      </c>
      <c r="B49" s="186" t="s">
        <v>331</v>
      </c>
      <c r="C49" s="185" t="s">
        <v>275</v>
      </c>
      <c r="D49" s="185" t="s">
        <v>368</v>
      </c>
      <c r="E49" s="185" t="s">
        <v>368</v>
      </c>
      <c r="F49" s="197" t="s">
        <v>368</v>
      </c>
      <c r="G49" s="198" t="s">
        <v>368</v>
      </c>
      <c r="H49" s="198" t="s">
        <v>368</v>
      </c>
      <c r="I49" s="198" t="s">
        <v>368</v>
      </c>
      <c r="J49" s="198" t="s">
        <v>368</v>
      </c>
      <c r="K49" s="198" t="s">
        <v>368</v>
      </c>
      <c r="L49" s="198" t="s">
        <v>368</v>
      </c>
      <c r="M49" s="198" t="s">
        <v>368</v>
      </c>
      <c r="N49" s="198" t="s">
        <v>368</v>
      </c>
      <c r="O49" s="198" t="s">
        <v>368</v>
      </c>
      <c r="P49" s="198" t="s">
        <v>368</v>
      </c>
      <c r="Q49" s="198" t="s">
        <v>368</v>
      </c>
      <c r="R49" s="198" t="s">
        <v>368</v>
      </c>
      <c r="S49" s="198" t="s">
        <v>368</v>
      </c>
      <c r="T49" s="198" t="s">
        <v>368</v>
      </c>
      <c r="U49" s="198" t="s">
        <v>368</v>
      </c>
      <c r="V49" s="198" t="s">
        <v>368</v>
      </c>
      <c r="W49" s="198" t="s">
        <v>368</v>
      </c>
      <c r="X49" s="198" t="s">
        <v>368</v>
      </c>
      <c r="Y49" s="198" t="s">
        <v>368</v>
      </c>
    </row>
    <row r="50" spans="1:25" s="188" customFormat="1" ht="47.25">
      <c r="A50" s="185" t="s">
        <v>332</v>
      </c>
      <c r="B50" s="185" t="s">
        <v>333</v>
      </c>
      <c r="C50" s="185" t="s">
        <v>275</v>
      </c>
      <c r="D50" s="187">
        <v>0</v>
      </c>
      <c r="E50" s="187">
        <v>0</v>
      </c>
      <c r="F50" s="197" t="s">
        <v>368</v>
      </c>
      <c r="G50" s="198" t="s">
        <v>368</v>
      </c>
      <c r="H50" s="198" t="s">
        <v>368</v>
      </c>
      <c r="I50" s="198" t="s">
        <v>368</v>
      </c>
      <c r="J50" s="198" t="s">
        <v>368</v>
      </c>
      <c r="K50" s="198" t="s">
        <v>368</v>
      </c>
      <c r="L50" s="198" t="s">
        <v>368</v>
      </c>
      <c r="M50" s="198" t="s">
        <v>368</v>
      </c>
      <c r="N50" s="198" t="s">
        <v>368</v>
      </c>
      <c r="O50" s="198" t="s">
        <v>368</v>
      </c>
      <c r="P50" s="198" t="s">
        <v>368</v>
      </c>
      <c r="Q50" s="198" t="s">
        <v>368</v>
      </c>
      <c r="R50" s="198" t="s">
        <v>368</v>
      </c>
      <c r="S50" s="198" t="s">
        <v>368</v>
      </c>
      <c r="T50" s="198" t="s">
        <v>368</v>
      </c>
      <c r="U50" s="198" t="s">
        <v>368</v>
      </c>
      <c r="V50" s="198" t="s">
        <v>368</v>
      </c>
      <c r="W50" s="198" t="s">
        <v>368</v>
      </c>
      <c r="X50" s="198" t="s">
        <v>368</v>
      </c>
      <c r="Y50" s="198" t="s">
        <v>368</v>
      </c>
    </row>
    <row r="51" spans="1:25" s="188" customFormat="1" ht="47.25">
      <c r="A51" s="185" t="s">
        <v>334</v>
      </c>
      <c r="B51" s="186" t="s">
        <v>335</v>
      </c>
      <c r="C51" s="185" t="s">
        <v>275</v>
      </c>
      <c r="D51" s="187">
        <v>0</v>
      </c>
      <c r="E51" s="187">
        <v>0</v>
      </c>
      <c r="F51" s="197" t="s">
        <v>368</v>
      </c>
      <c r="G51" s="198" t="s">
        <v>368</v>
      </c>
      <c r="H51" s="198" t="s">
        <v>368</v>
      </c>
      <c r="I51" s="198" t="s">
        <v>368</v>
      </c>
      <c r="J51" s="198" t="s">
        <v>368</v>
      </c>
      <c r="K51" s="198" t="s">
        <v>368</v>
      </c>
      <c r="L51" s="198" t="s">
        <v>368</v>
      </c>
      <c r="M51" s="198" t="s">
        <v>368</v>
      </c>
      <c r="N51" s="198" t="s">
        <v>368</v>
      </c>
      <c r="O51" s="198" t="s">
        <v>368</v>
      </c>
      <c r="P51" s="198" t="s">
        <v>368</v>
      </c>
      <c r="Q51" s="198" t="s">
        <v>368</v>
      </c>
      <c r="R51" s="198" t="s">
        <v>368</v>
      </c>
      <c r="S51" s="198" t="s">
        <v>368</v>
      </c>
      <c r="T51" s="198" t="s">
        <v>368</v>
      </c>
      <c r="U51" s="198" t="s">
        <v>368</v>
      </c>
      <c r="V51" s="198" t="s">
        <v>368</v>
      </c>
      <c r="W51" s="198" t="s">
        <v>368</v>
      </c>
      <c r="X51" s="198" t="s">
        <v>368</v>
      </c>
      <c r="Y51" s="198" t="s">
        <v>368</v>
      </c>
    </row>
    <row r="52" spans="1:25" s="188" customFormat="1" ht="47.25">
      <c r="A52" s="185" t="s">
        <v>336</v>
      </c>
      <c r="B52" s="186" t="s">
        <v>337</v>
      </c>
      <c r="C52" s="185" t="s">
        <v>275</v>
      </c>
      <c r="D52" s="187">
        <v>0</v>
      </c>
      <c r="E52" s="187">
        <v>0</v>
      </c>
      <c r="F52" s="197" t="s">
        <v>368</v>
      </c>
      <c r="G52" s="198" t="s">
        <v>368</v>
      </c>
      <c r="H52" s="198" t="s">
        <v>368</v>
      </c>
      <c r="I52" s="198" t="s">
        <v>368</v>
      </c>
      <c r="J52" s="198" t="s">
        <v>368</v>
      </c>
      <c r="K52" s="198" t="s">
        <v>368</v>
      </c>
      <c r="L52" s="198" t="s">
        <v>368</v>
      </c>
      <c r="M52" s="198" t="s">
        <v>368</v>
      </c>
      <c r="N52" s="198" t="s">
        <v>368</v>
      </c>
      <c r="O52" s="198" t="s">
        <v>368</v>
      </c>
      <c r="P52" s="198" t="s">
        <v>368</v>
      </c>
      <c r="Q52" s="198" t="s">
        <v>368</v>
      </c>
      <c r="R52" s="198" t="s">
        <v>368</v>
      </c>
      <c r="S52" s="198" t="s">
        <v>368</v>
      </c>
      <c r="T52" s="198" t="s">
        <v>368</v>
      </c>
      <c r="U52" s="198" t="s">
        <v>368</v>
      </c>
      <c r="V52" s="198" t="s">
        <v>368</v>
      </c>
      <c r="W52" s="198" t="s">
        <v>368</v>
      </c>
      <c r="X52" s="198" t="s">
        <v>368</v>
      </c>
      <c r="Y52" s="198" t="s">
        <v>368</v>
      </c>
    </row>
    <row r="53" spans="1:25" s="188" customFormat="1" ht="47.25">
      <c r="A53" s="185" t="s">
        <v>338</v>
      </c>
      <c r="B53" s="186" t="s">
        <v>339</v>
      </c>
      <c r="C53" s="185" t="s">
        <v>275</v>
      </c>
      <c r="D53" s="187">
        <v>0</v>
      </c>
      <c r="E53" s="187">
        <v>0</v>
      </c>
      <c r="F53" s="197" t="s">
        <v>368</v>
      </c>
      <c r="G53" s="198" t="s">
        <v>368</v>
      </c>
      <c r="H53" s="198" t="s">
        <v>368</v>
      </c>
      <c r="I53" s="198" t="s">
        <v>368</v>
      </c>
      <c r="J53" s="198" t="s">
        <v>368</v>
      </c>
      <c r="K53" s="198" t="s">
        <v>368</v>
      </c>
      <c r="L53" s="198" t="s">
        <v>368</v>
      </c>
      <c r="M53" s="198" t="s">
        <v>368</v>
      </c>
      <c r="N53" s="198" t="s">
        <v>368</v>
      </c>
      <c r="O53" s="198" t="s">
        <v>368</v>
      </c>
      <c r="P53" s="198" t="s">
        <v>368</v>
      </c>
      <c r="Q53" s="198" t="s">
        <v>368</v>
      </c>
      <c r="R53" s="198" t="s">
        <v>368</v>
      </c>
      <c r="S53" s="198" t="s">
        <v>368</v>
      </c>
      <c r="T53" s="198" t="s">
        <v>368</v>
      </c>
      <c r="U53" s="198" t="s">
        <v>368</v>
      </c>
      <c r="V53" s="198" t="s">
        <v>368</v>
      </c>
      <c r="W53" s="198" t="s">
        <v>368</v>
      </c>
      <c r="X53" s="198" t="s">
        <v>368</v>
      </c>
      <c r="Y53" s="198" t="s">
        <v>368</v>
      </c>
    </row>
    <row r="54" spans="1:25" s="188" customFormat="1" ht="47.25">
      <c r="A54" s="185" t="s">
        <v>340</v>
      </c>
      <c r="B54" s="186" t="s">
        <v>341</v>
      </c>
      <c r="C54" s="185" t="s">
        <v>275</v>
      </c>
      <c r="D54" s="187">
        <v>0</v>
      </c>
      <c r="E54" s="187">
        <v>0</v>
      </c>
      <c r="F54" s="197" t="s">
        <v>368</v>
      </c>
      <c r="G54" s="198" t="s">
        <v>368</v>
      </c>
      <c r="H54" s="198" t="s">
        <v>368</v>
      </c>
      <c r="I54" s="198" t="s">
        <v>368</v>
      </c>
      <c r="J54" s="198" t="s">
        <v>368</v>
      </c>
      <c r="K54" s="198" t="s">
        <v>368</v>
      </c>
      <c r="L54" s="198" t="s">
        <v>368</v>
      </c>
      <c r="M54" s="198" t="s">
        <v>368</v>
      </c>
      <c r="N54" s="198" t="s">
        <v>368</v>
      </c>
      <c r="O54" s="198" t="s">
        <v>368</v>
      </c>
      <c r="P54" s="198" t="s">
        <v>368</v>
      </c>
      <c r="Q54" s="198" t="s">
        <v>368</v>
      </c>
      <c r="R54" s="198" t="s">
        <v>368</v>
      </c>
      <c r="S54" s="198" t="s">
        <v>368</v>
      </c>
      <c r="T54" s="198" t="s">
        <v>368</v>
      </c>
      <c r="U54" s="198" t="s">
        <v>368</v>
      </c>
      <c r="V54" s="198" t="s">
        <v>368</v>
      </c>
      <c r="W54" s="198" t="s">
        <v>368</v>
      </c>
      <c r="X54" s="198" t="s">
        <v>368</v>
      </c>
      <c r="Y54" s="198" t="s">
        <v>368</v>
      </c>
    </row>
    <row r="55" spans="1:25" s="188" customFormat="1" ht="63">
      <c r="A55" s="185" t="s">
        <v>342</v>
      </c>
      <c r="B55" s="186" t="s">
        <v>343</v>
      </c>
      <c r="C55" s="185" t="s">
        <v>275</v>
      </c>
      <c r="D55" s="187">
        <v>0</v>
      </c>
      <c r="E55" s="187">
        <v>0</v>
      </c>
      <c r="F55" s="197" t="s">
        <v>368</v>
      </c>
      <c r="G55" s="198" t="s">
        <v>368</v>
      </c>
      <c r="H55" s="198" t="s">
        <v>368</v>
      </c>
      <c r="I55" s="198" t="s">
        <v>368</v>
      </c>
      <c r="J55" s="198" t="s">
        <v>368</v>
      </c>
      <c r="K55" s="198" t="s">
        <v>368</v>
      </c>
      <c r="L55" s="198" t="s">
        <v>368</v>
      </c>
      <c r="M55" s="198" t="s">
        <v>368</v>
      </c>
      <c r="N55" s="198" t="s">
        <v>368</v>
      </c>
      <c r="O55" s="198" t="s">
        <v>368</v>
      </c>
      <c r="P55" s="198" t="s">
        <v>368</v>
      </c>
      <c r="Q55" s="198" t="s">
        <v>368</v>
      </c>
      <c r="R55" s="198" t="s">
        <v>368</v>
      </c>
      <c r="S55" s="198" t="s">
        <v>368</v>
      </c>
      <c r="T55" s="198" t="s">
        <v>368</v>
      </c>
      <c r="U55" s="198" t="s">
        <v>368</v>
      </c>
      <c r="V55" s="198" t="s">
        <v>368</v>
      </c>
      <c r="W55" s="198" t="s">
        <v>368</v>
      </c>
      <c r="X55" s="198" t="s">
        <v>368</v>
      </c>
      <c r="Y55" s="198" t="s">
        <v>368</v>
      </c>
    </row>
    <row r="56" spans="1:25" s="188" customFormat="1" ht="63">
      <c r="A56" s="185" t="s">
        <v>344</v>
      </c>
      <c r="B56" s="186" t="s">
        <v>345</v>
      </c>
      <c r="C56" s="185" t="s">
        <v>275</v>
      </c>
      <c r="D56" s="187">
        <v>0</v>
      </c>
      <c r="E56" s="187">
        <v>0</v>
      </c>
      <c r="F56" s="197" t="s">
        <v>368</v>
      </c>
      <c r="G56" s="198" t="s">
        <v>368</v>
      </c>
      <c r="H56" s="198" t="s">
        <v>368</v>
      </c>
      <c r="I56" s="198" t="s">
        <v>368</v>
      </c>
      <c r="J56" s="198" t="s">
        <v>368</v>
      </c>
      <c r="K56" s="198" t="s">
        <v>368</v>
      </c>
      <c r="L56" s="198" t="s">
        <v>368</v>
      </c>
      <c r="M56" s="198" t="s">
        <v>368</v>
      </c>
      <c r="N56" s="198" t="s">
        <v>368</v>
      </c>
      <c r="O56" s="198" t="s">
        <v>368</v>
      </c>
      <c r="P56" s="198" t="s">
        <v>368</v>
      </c>
      <c r="Q56" s="198" t="s">
        <v>368</v>
      </c>
      <c r="R56" s="198" t="s">
        <v>368</v>
      </c>
      <c r="S56" s="198" t="s">
        <v>368</v>
      </c>
      <c r="T56" s="198" t="s">
        <v>368</v>
      </c>
      <c r="U56" s="198" t="s">
        <v>368</v>
      </c>
      <c r="V56" s="198" t="s">
        <v>368</v>
      </c>
      <c r="W56" s="198" t="s">
        <v>368</v>
      </c>
      <c r="X56" s="198" t="s">
        <v>368</v>
      </c>
      <c r="Y56" s="198" t="s">
        <v>368</v>
      </c>
    </row>
    <row r="57" spans="1:25" s="188" customFormat="1" ht="63">
      <c r="A57" s="185" t="s">
        <v>346</v>
      </c>
      <c r="B57" s="186" t="s">
        <v>347</v>
      </c>
      <c r="C57" s="185" t="s">
        <v>275</v>
      </c>
      <c r="D57" s="187">
        <v>0</v>
      </c>
      <c r="E57" s="187">
        <v>0</v>
      </c>
      <c r="F57" s="197" t="s">
        <v>368</v>
      </c>
      <c r="G57" s="198" t="s">
        <v>368</v>
      </c>
      <c r="H57" s="198" t="s">
        <v>368</v>
      </c>
      <c r="I57" s="198" t="s">
        <v>368</v>
      </c>
      <c r="J57" s="198" t="s">
        <v>368</v>
      </c>
      <c r="K57" s="198" t="s">
        <v>368</v>
      </c>
      <c r="L57" s="198" t="s">
        <v>368</v>
      </c>
      <c r="M57" s="198" t="s">
        <v>368</v>
      </c>
      <c r="N57" s="198" t="s">
        <v>368</v>
      </c>
      <c r="O57" s="198" t="s">
        <v>368</v>
      </c>
      <c r="P57" s="198" t="s">
        <v>368</v>
      </c>
      <c r="Q57" s="198" t="s">
        <v>368</v>
      </c>
      <c r="R57" s="198" t="s">
        <v>368</v>
      </c>
      <c r="S57" s="198" t="s">
        <v>368</v>
      </c>
      <c r="T57" s="198" t="s">
        <v>368</v>
      </c>
      <c r="U57" s="198" t="s">
        <v>368</v>
      </c>
      <c r="V57" s="198" t="s">
        <v>368</v>
      </c>
      <c r="W57" s="198" t="s">
        <v>368</v>
      </c>
      <c r="X57" s="198" t="s">
        <v>368</v>
      </c>
      <c r="Y57" s="198" t="s">
        <v>368</v>
      </c>
    </row>
    <row r="58" spans="1:25" s="188" customFormat="1" ht="63">
      <c r="A58" s="185" t="s">
        <v>348</v>
      </c>
      <c r="B58" s="186" t="s">
        <v>349</v>
      </c>
      <c r="C58" s="185" t="s">
        <v>275</v>
      </c>
      <c r="D58" s="187">
        <v>0</v>
      </c>
      <c r="E58" s="187">
        <v>0</v>
      </c>
      <c r="F58" s="197" t="s">
        <v>368</v>
      </c>
      <c r="G58" s="198" t="s">
        <v>368</v>
      </c>
      <c r="H58" s="198" t="s">
        <v>368</v>
      </c>
      <c r="I58" s="198" t="s">
        <v>368</v>
      </c>
      <c r="J58" s="198" t="s">
        <v>368</v>
      </c>
      <c r="K58" s="198" t="s">
        <v>368</v>
      </c>
      <c r="L58" s="198" t="s">
        <v>368</v>
      </c>
      <c r="M58" s="198" t="s">
        <v>368</v>
      </c>
      <c r="N58" s="198" t="s">
        <v>368</v>
      </c>
      <c r="O58" s="198" t="s">
        <v>368</v>
      </c>
      <c r="P58" s="198" t="s">
        <v>368</v>
      </c>
      <c r="Q58" s="198" t="s">
        <v>368</v>
      </c>
      <c r="R58" s="198" t="s">
        <v>368</v>
      </c>
      <c r="S58" s="198" t="s">
        <v>368</v>
      </c>
      <c r="T58" s="198" t="s">
        <v>368</v>
      </c>
      <c r="U58" s="198" t="s">
        <v>368</v>
      </c>
      <c r="V58" s="198" t="s">
        <v>368</v>
      </c>
      <c r="W58" s="198" t="s">
        <v>368</v>
      </c>
      <c r="X58" s="198" t="s">
        <v>368</v>
      </c>
      <c r="Y58" s="198" t="s">
        <v>368</v>
      </c>
    </row>
    <row r="59" spans="1:25" s="176" customFormat="1" ht="63">
      <c r="A59" s="129" t="s">
        <v>350</v>
      </c>
      <c r="B59" s="130" t="s">
        <v>351</v>
      </c>
      <c r="C59" s="129" t="s">
        <v>275</v>
      </c>
      <c r="D59" s="137">
        <v>0</v>
      </c>
      <c r="E59" s="137">
        <v>0</v>
      </c>
      <c r="F59" s="197" t="s">
        <v>368</v>
      </c>
      <c r="G59" s="198" t="s">
        <v>368</v>
      </c>
      <c r="H59" s="198" t="s">
        <v>368</v>
      </c>
      <c r="I59" s="198" t="s">
        <v>368</v>
      </c>
      <c r="J59" s="198" t="s">
        <v>368</v>
      </c>
      <c r="K59" s="198" t="s">
        <v>368</v>
      </c>
      <c r="L59" s="198" t="s">
        <v>368</v>
      </c>
      <c r="M59" s="198" t="s">
        <v>368</v>
      </c>
      <c r="N59" s="198" t="s">
        <v>368</v>
      </c>
      <c r="O59" s="198" t="s">
        <v>368</v>
      </c>
      <c r="P59" s="198" t="s">
        <v>368</v>
      </c>
      <c r="Q59" s="198" t="s">
        <v>368</v>
      </c>
      <c r="R59" s="198" t="s">
        <v>368</v>
      </c>
      <c r="S59" s="198" t="s">
        <v>368</v>
      </c>
      <c r="T59" s="198" t="s">
        <v>368</v>
      </c>
      <c r="U59" s="198" t="s">
        <v>368</v>
      </c>
      <c r="V59" s="198" t="s">
        <v>368</v>
      </c>
      <c r="W59" s="198" t="s">
        <v>368</v>
      </c>
      <c r="X59" s="198" t="s">
        <v>368</v>
      </c>
      <c r="Y59" s="198" t="s">
        <v>368</v>
      </c>
    </row>
    <row r="60" spans="1:25" s="188" customFormat="1" ht="47.25">
      <c r="A60" s="185" t="s">
        <v>352</v>
      </c>
      <c r="B60" s="186" t="s">
        <v>353</v>
      </c>
      <c r="C60" s="185" t="s">
        <v>275</v>
      </c>
      <c r="D60" s="187">
        <v>0</v>
      </c>
      <c r="E60" s="187">
        <v>0</v>
      </c>
      <c r="F60" s="197" t="s">
        <v>368</v>
      </c>
      <c r="G60" s="198" t="s">
        <v>368</v>
      </c>
      <c r="H60" s="198" t="s">
        <v>368</v>
      </c>
      <c r="I60" s="198" t="s">
        <v>368</v>
      </c>
      <c r="J60" s="198" t="s">
        <v>368</v>
      </c>
      <c r="K60" s="198" t="s">
        <v>368</v>
      </c>
      <c r="L60" s="198" t="s">
        <v>368</v>
      </c>
      <c r="M60" s="198" t="s">
        <v>368</v>
      </c>
      <c r="N60" s="198" t="s">
        <v>368</v>
      </c>
      <c r="O60" s="198" t="s">
        <v>368</v>
      </c>
      <c r="P60" s="198" t="s">
        <v>368</v>
      </c>
      <c r="Q60" s="198" t="s">
        <v>368</v>
      </c>
      <c r="R60" s="198" t="s">
        <v>368</v>
      </c>
      <c r="S60" s="198" t="s">
        <v>368</v>
      </c>
      <c r="T60" s="198" t="s">
        <v>368</v>
      </c>
      <c r="U60" s="198" t="s">
        <v>368</v>
      </c>
      <c r="V60" s="198" t="s">
        <v>368</v>
      </c>
      <c r="W60" s="198" t="s">
        <v>368</v>
      </c>
      <c r="X60" s="198" t="s">
        <v>368</v>
      </c>
      <c r="Y60" s="198" t="s">
        <v>368</v>
      </c>
    </row>
    <row r="61" spans="1:25" s="188" customFormat="1" ht="63">
      <c r="A61" s="185" t="s">
        <v>354</v>
      </c>
      <c r="B61" s="186" t="s">
        <v>355</v>
      </c>
      <c r="C61" s="185" t="s">
        <v>275</v>
      </c>
      <c r="D61" s="187">
        <v>0</v>
      </c>
      <c r="E61" s="187">
        <v>0</v>
      </c>
      <c r="F61" s="197" t="s">
        <v>368</v>
      </c>
      <c r="G61" s="198" t="s">
        <v>368</v>
      </c>
      <c r="H61" s="198" t="s">
        <v>368</v>
      </c>
      <c r="I61" s="198" t="s">
        <v>368</v>
      </c>
      <c r="J61" s="198" t="s">
        <v>368</v>
      </c>
      <c r="K61" s="198" t="s">
        <v>368</v>
      </c>
      <c r="L61" s="198" t="s">
        <v>368</v>
      </c>
      <c r="M61" s="198" t="s">
        <v>368</v>
      </c>
      <c r="N61" s="198" t="s">
        <v>368</v>
      </c>
      <c r="O61" s="198" t="s">
        <v>368</v>
      </c>
      <c r="P61" s="198" t="s">
        <v>368</v>
      </c>
      <c r="Q61" s="198" t="s">
        <v>368</v>
      </c>
      <c r="R61" s="198" t="s">
        <v>368</v>
      </c>
      <c r="S61" s="198" t="s">
        <v>368</v>
      </c>
      <c r="T61" s="198" t="s">
        <v>368</v>
      </c>
      <c r="U61" s="198" t="s">
        <v>368</v>
      </c>
      <c r="V61" s="198" t="s">
        <v>368</v>
      </c>
      <c r="W61" s="198" t="s">
        <v>368</v>
      </c>
      <c r="X61" s="198" t="s">
        <v>368</v>
      </c>
      <c r="Y61" s="198" t="s">
        <v>368</v>
      </c>
    </row>
    <row r="62" spans="1:25" s="176" customFormat="1" ht="94.5">
      <c r="A62" s="129" t="s">
        <v>356</v>
      </c>
      <c r="B62" s="130" t="s">
        <v>357</v>
      </c>
      <c r="C62" s="129" t="s">
        <v>275</v>
      </c>
      <c r="D62" s="137">
        <v>0</v>
      </c>
      <c r="E62" s="137">
        <v>0</v>
      </c>
      <c r="F62" s="197">
        <v>0</v>
      </c>
      <c r="G62" s="197">
        <v>0</v>
      </c>
      <c r="H62" s="197">
        <v>0</v>
      </c>
      <c r="I62" s="197">
        <v>0</v>
      </c>
      <c r="J62" s="197">
        <v>0</v>
      </c>
      <c r="K62" s="197">
        <v>0</v>
      </c>
      <c r="L62" s="197">
        <v>0</v>
      </c>
      <c r="M62" s="197">
        <v>0</v>
      </c>
      <c r="N62" s="197">
        <v>0</v>
      </c>
      <c r="O62" s="197">
        <v>0</v>
      </c>
      <c r="P62" s="197">
        <v>0</v>
      </c>
      <c r="Q62" s="197">
        <v>0</v>
      </c>
      <c r="R62" s="197">
        <v>0</v>
      </c>
      <c r="S62" s="197">
        <v>0</v>
      </c>
      <c r="T62" s="197">
        <v>0</v>
      </c>
      <c r="U62" s="197">
        <v>0</v>
      </c>
      <c r="V62" s="197">
        <v>0</v>
      </c>
      <c r="W62" s="197">
        <v>0</v>
      </c>
      <c r="X62" s="197">
        <v>0</v>
      </c>
      <c r="Y62" s="197">
        <v>0</v>
      </c>
    </row>
    <row r="63" spans="1:25" s="188" customFormat="1" ht="78.75">
      <c r="A63" s="185" t="s">
        <v>358</v>
      </c>
      <c r="B63" s="186" t="s">
        <v>359</v>
      </c>
      <c r="C63" s="185" t="s">
        <v>275</v>
      </c>
      <c r="D63" s="187">
        <v>0</v>
      </c>
      <c r="E63" s="187">
        <v>0</v>
      </c>
      <c r="F63" s="197" t="s">
        <v>368</v>
      </c>
      <c r="G63" s="198" t="s">
        <v>368</v>
      </c>
      <c r="H63" s="198" t="s">
        <v>368</v>
      </c>
      <c r="I63" s="198" t="s">
        <v>368</v>
      </c>
      <c r="J63" s="198" t="s">
        <v>368</v>
      </c>
      <c r="K63" s="198" t="s">
        <v>368</v>
      </c>
      <c r="L63" s="198" t="s">
        <v>368</v>
      </c>
      <c r="M63" s="198" t="s">
        <v>368</v>
      </c>
      <c r="N63" s="198" t="s">
        <v>368</v>
      </c>
      <c r="O63" s="198" t="s">
        <v>368</v>
      </c>
      <c r="P63" s="198" t="s">
        <v>368</v>
      </c>
      <c r="Q63" s="198" t="s">
        <v>368</v>
      </c>
      <c r="R63" s="198" t="s">
        <v>368</v>
      </c>
      <c r="S63" s="198" t="s">
        <v>368</v>
      </c>
      <c r="T63" s="198" t="s">
        <v>368</v>
      </c>
      <c r="U63" s="198" t="s">
        <v>368</v>
      </c>
      <c r="V63" s="198" t="s">
        <v>368</v>
      </c>
      <c r="W63" s="198" t="s">
        <v>368</v>
      </c>
      <c r="X63" s="198" t="s">
        <v>368</v>
      </c>
      <c r="Y63" s="198" t="s">
        <v>368</v>
      </c>
    </row>
    <row r="64" spans="1:25" s="188" customFormat="1" ht="78.75">
      <c r="A64" s="185" t="s">
        <v>360</v>
      </c>
      <c r="B64" s="186" t="s">
        <v>361</v>
      </c>
      <c r="C64" s="185" t="s">
        <v>275</v>
      </c>
      <c r="D64" s="187">
        <v>0</v>
      </c>
      <c r="E64" s="187">
        <v>0</v>
      </c>
      <c r="F64" s="197" t="s">
        <v>368</v>
      </c>
      <c r="G64" s="198" t="s">
        <v>368</v>
      </c>
      <c r="H64" s="198" t="s">
        <v>368</v>
      </c>
      <c r="I64" s="198" t="s">
        <v>368</v>
      </c>
      <c r="J64" s="198" t="s">
        <v>368</v>
      </c>
      <c r="K64" s="198" t="s">
        <v>368</v>
      </c>
      <c r="L64" s="198" t="s">
        <v>368</v>
      </c>
      <c r="M64" s="198" t="s">
        <v>368</v>
      </c>
      <c r="N64" s="198" t="s">
        <v>368</v>
      </c>
      <c r="O64" s="198" t="s">
        <v>368</v>
      </c>
      <c r="P64" s="198" t="s">
        <v>368</v>
      </c>
      <c r="Q64" s="198" t="s">
        <v>368</v>
      </c>
      <c r="R64" s="198" t="s">
        <v>368</v>
      </c>
      <c r="S64" s="198" t="s">
        <v>368</v>
      </c>
      <c r="T64" s="198" t="s">
        <v>368</v>
      </c>
      <c r="U64" s="198" t="s">
        <v>368</v>
      </c>
      <c r="V64" s="198" t="s">
        <v>368</v>
      </c>
      <c r="W64" s="198" t="s">
        <v>368</v>
      </c>
      <c r="X64" s="198" t="s">
        <v>368</v>
      </c>
      <c r="Y64" s="198" t="s">
        <v>368</v>
      </c>
    </row>
    <row r="65" spans="1:25" s="195" customFormat="1" ht="47.25">
      <c r="A65" s="194" t="s">
        <v>362</v>
      </c>
      <c r="B65" s="229" t="s">
        <v>363</v>
      </c>
      <c r="C65" s="194" t="s">
        <v>275</v>
      </c>
      <c r="D65" s="230">
        <v>2017</v>
      </c>
      <c r="E65" s="230">
        <v>2021</v>
      </c>
      <c r="F65" s="231">
        <f>F66+F68+F71+F74+F76+F79+F81+F83+F86+F89+F92+F93</f>
        <v>892.6443293529228</v>
      </c>
      <c r="G65" s="231">
        <f>G66+G68+G71+G74+G76+G79+G81+G83+G86+G89+G92+G93</f>
        <v>5703.2324121070133</v>
      </c>
      <c r="H65" s="232">
        <v>42795</v>
      </c>
      <c r="I65" s="231">
        <v>226.10424510809821</v>
      </c>
      <c r="J65" s="231">
        <v>226.10424510809821</v>
      </c>
      <c r="K65" s="231">
        <v>106.60688519361338</v>
      </c>
      <c r="L65" s="231">
        <v>0</v>
      </c>
      <c r="M65" s="231">
        <v>0</v>
      </c>
      <c r="N65" s="231">
        <v>106.60688519361338</v>
      </c>
      <c r="O65" s="231">
        <v>0</v>
      </c>
      <c r="P65" s="231">
        <v>119.4973599144848</v>
      </c>
      <c r="Q65" s="231">
        <v>0</v>
      </c>
      <c r="R65" s="231">
        <v>0</v>
      </c>
      <c r="S65" s="231">
        <v>119.4973599144848</v>
      </c>
      <c r="T65" s="231">
        <v>0</v>
      </c>
      <c r="U65" s="209">
        <f t="shared" ref="U65:U94" si="19">K65+P65</f>
        <v>226.10424510809818</v>
      </c>
      <c r="V65" s="209">
        <f t="shared" ref="V65:V94" si="20">L65+Q65</f>
        <v>0</v>
      </c>
      <c r="W65" s="209">
        <f t="shared" ref="W65:W94" si="21">M65+R65</f>
        <v>0</v>
      </c>
      <c r="X65" s="209">
        <f t="shared" ref="X65:X94" si="22">N65+S65</f>
        <v>226.10424510809818</v>
      </c>
      <c r="Y65" s="209">
        <f t="shared" ref="Y65:Y94" si="23">O65+T65</f>
        <v>0</v>
      </c>
    </row>
    <row r="66" spans="1:25" s="55" customFormat="1" ht="47.25">
      <c r="A66" s="216" t="s">
        <v>181</v>
      </c>
      <c r="B66" s="217" t="s">
        <v>458</v>
      </c>
      <c r="C66" s="215" t="s">
        <v>368</v>
      </c>
      <c r="D66" s="215">
        <v>2017</v>
      </c>
      <c r="E66" s="215">
        <v>2021</v>
      </c>
      <c r="F66" s="218">
        <f>93.0505306702573</f>
        <v>93.050530670257302</v>
      </c>
      <c r="G66" s="218">
        <v>644.52496567546325</v>
      </c>
      <c r="H66" s="219">
        <v>42795</v>
      </c>
      <c r="I66" s="213">
        <v>14.843999999999999</v>
      </c>
      <c r="J66" s="213">
        <v>14.843999999999999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3">
        <v>14.843999999999999</v>
      </c>
      <c r="Q66" s="213">
        <v>0</v>
      </c>
      <c r="R66" s="213">
        <v>0</v>
      </c>
      <c r="S66" s="213">
        <v>14.843999999999999</v>
      </c>
      <c r="T66" s="213">
        <v>0</v>
      </c>
      <c r="U66" s="214">
        <f t="shared" si="19"/>
        <v>14.843999999999999</v>
      </c>
      <c r="V66" s="214">
        <f t="shared" si="20"/>
        <v>0</v>
      </c>
      <c r="W66" s="214">
        <f t="shared" si="21"/>
        <v>0</v>
      </c>
      <c r="X66" s="214">
        <f t="shared" si="22"/>
        <v>14.843999999999999</v>
      </c>
      <c r="Y66" s="214">
        <f t="shared" si="23"/>
        <v>0</v>
      </c>
    </row>
    <row r="67" spans="1:25" s="193" customFormat="1" ht="110.25">
      <c r="A67" s="200" t="s">
        <v>459</v>
      </c>
      <c r="B67" s="220" t="s">
        <v>460</v>
      </c>
      <c r="C67" s="192" t="s">
        <v>368</v>
      </c>
      <c r="D67" s="192">
        <v>2021</v>
      </c>
      <c r="E67" s="192">
        <v>2021</v>
      </c>
      <c r="F67" s="182" t="s">
        <v>368</v>
      </c>
      <c r="G67" s="192" t="s">
        <v>368</v>
      </c>
      <c r="H67" s="192" t="s">
        <v>368</v>
      </c>
      <c r="I67" s="197">
        <v>14.843999999999999</v>
      </c>
      <c r="J67" s="197">
        <v>14.843999999999999</v>
      </c>
      <c r="K67" s="197">
        <v>0</v>
      </c>
      <c r="L67" s="197">
        <v>0</v>
      </c>
      <c r="M67" s="197">
        <v>0</v>
      </c>
      <c r="N67" s="197">
        <v>0</v>
      </c>
      <c r="O67" s="197">
        <v>0</v>
      </c>
      <c r="P67" s="197">
        <v>14.843999999999999</v>
      </c>
      <c r="Q67" s="197">
        <v>0</v>
      </c>
      <c r="R67" s="197">
        <v>0</v>
      </c>
      <c r="S67" s="197">
        <v>14.843999999999999</v>
      </c>
      <c r="T67" s="197">
        <v>0</v>
      </c>
      <c r="U67" s="233">
        <f t="shared" si="19"/>
        <v>14.843999999999999</v>
      </c>
      <c r="V67" s="233">
        <f t="shared" si="20"/>
        <v>0</v>
      </c>
      <c r="W67" s="233">
        <f t="shared" si="21"/>
        <v>0</v>
      </c>
      <c r="X67" s="233">
        <f t="shared" si="22"/>
        <v>14.843999999999999</v>
      </c>
      <c r="Y67" s="233">
        <f t="shared" si="23"/>
        <v>0</v>
      </c>
    </row>
    <row r="68" spans="1:25" s="55" customFormat="1" ht="47.25">
      <c r="A68" s="221" t="s">
        <v>461</v>
      </c>
      <c r="B68" s="222" t="s">
        <v>462</v>
      </c>
      <c r="C68" s="205" t="s">
        <v>368</v>
      </c>
      <c r="D68" s="215">
        <v>2017</v>
      </c>
      <c r="E68" s="215">
        <v>2021</v>
      </c>
      <c r="F68" s="205">
        <f>57.1423182247889</f>
        <v>57.142318224788902</v>
      </c>
      <c r="G68" s="205">
        <v>411.70907121936921</v>
      </c>
      <c r="H68" s="219">
        <v>42795</v>
      </c>
      <c r="I68" s="213">
        <v>30.726204299999999</v>
      </c>
      <c r="J68" s="213">
        <v>30.726204299999999</v>
      </c>
      <c r="K68" s="213">
        <v>14.264204300000001</v>
      </c>
      <c r="L68" s="213">
        <v>0</v>
      </c>
      <c r="M68" s="213">
        <v>0</v>
      </c>
      <c r="N68" s="213">
        <v>14.264204300000001</v>
      </c>
      <c r="O68" s="213">
        <v>0</v>
      </c>
      <c r="P68" s="213">
        <v>16.462</v>
      </c>
      <c r="Q68" s="213">
        <v>0</v>
      </c>
      <c r="R68" s="213">
        <v>0</v>
      </c>
      <c r="S68" s="213">
        <v>16.462</v>
      </c>
      <c r="T68" s="213">
        <v>0</v>
      </c>
      <c r="U68" s="214">
        <f t="shared" si="19"/>
        <v>30.726204299999999</v>
      </c>
      <c r="V68" s="214">
        <f t="shared" si="20"/>
        <v>0</v>
      </c>
      <c r="W68" s="214">
        <f t="shared" si="21"/>
        <v>0</v>
      </c>
      <c r="X68" s="214">
        <f t="shared" si="22"/>
        <v>30.726204299999999</v>
      </c>
      <c r="Y68" s="214">
        <f t="shared" si="23"/>
        <v>0</v>
      </c>
    </row>
    <row r="69" spans="1:25" s="193" customFormat="1" ht="94.5">
      <c r="A69" s="200" t="s">
        <v>463</v>
      </c>
      <c r="B69" s="201" t="s">
        <v>464</v>
      </c>
      <c r="C69" s="192" t="s">
        <v>368</v>
      </c>
      <c r="D69" s="192">
        <v>2020</v>
      </c>
      <c r="E69" s="192">
        <v>2020</v>
      </c>
      <c r="F69" s="182" t="s">
        <v>368</v>
      </c>
      <c r="G69" s="192" t="s">
        <v>368</v>
      </c>
      <c r="H69" s="192" t="s">
        <v>368</v>
      </c>
      <c r="I69" s="197">
        <v>14.264204300000001</v>
      </c>
      <c r="J69" s="197">
        <v>14.264204300000001</v>
      </c>
      <c r="K69" s="197">
        <v>14.264204300000001</v>
      </c>
      <c r="L69" s="197">
        <v>0</v>
      </c>
      <c r="M69" s="197">
        <v>0</v>
      </c>
      <c r="N69" s="197">
        <v>14.264204300000001</v>
      </c>
      <c r="O69" s="197">
        <v>0</v>
      </c>
      <c r="P69" s="197">
        <v>0</v>
      </c>
      <c r="Q69" s="197">
        <v>0</v>
      </c>
      <c r="R69" s="197">
        <v>0</v>
      </c>
      <c r="S69" s="197">
        <v>0</v>
      </c>
      <c r="T69" s="197">
        <v>0</v>
      </c>
      <c r="U69" s="233">
        <f t="shared" si="19"/>
        <v>14.264204300000001</v>
      </c>
      <c r="V69" s="233">
        <f t="shared" si="20"/>
        <v>0</v>
      </c>
      <c r="W69" s="233">
        <f t="shared" si="21"/>
        <v>0</v>
      </c>
      <c r="X69" s="233">
        <f t="shared" si="22"/>
        <v>14.264204300000001</v>
      </c>
      <c r="Y69" s="233">
        <f t="shared" si="23"/>
        <v>0</v>
      </c>
    </row>
    <row r="70" spans="1:25" s="193" customFormat="1" ht="110.25">
      <c r="A70" s="200" t="s">
        <v>465</v>
      </c>
      <c r="B70" s="201" t="s">
        <v>466</v>
      </c>
      <c r="C70" s="192" t="s">
        <v>368</v>
      </c>
      <c r="D70" s="192">
        <v>2021</v>
      </c>
      <c r="E70" s="192">
        <v>2021</v>
      </c>
      <c r="F70" s="182" t="s">
        <v>368</v>
      </c>
      <c r="G70" s="192" t="s">
        <v>368</v>
      </c>
      <c r="H70" s="192" t="s">
        <v>368</v>
      </c>
      <c r="I70" s="197">
        <v>16.462</v>
      </c>
      <c r="J70" s="197">
        <v>16.462</v>
      </c>
      <c r="K70" s="197">
        <v>0</v>
      </c>
      <c r="L70" s="197">
        <v>0</v>
      </c>
      <c r="M70" s="197">
        <v>0</v>
      </c>
      <c r="N70" s="197">
        <v>0</v>
      </c>
      <c r="O70" s="197">
        <v>0</v>
      </c>
      <c r="P70" s="197">
        <v>16.462</v>
      </c>
      <c r="Q70" s="197">
        <v>0</v>
      </c>
      <c r="R70" s="197">
        <v>0</v>
      </c>
      <c r="S70" s="197">
        <v>16.462</v>
      </c>
      <c r="T70" s="197">
        <v>0</v>
      </c>
      <c r="U70" s="233">
        <f t="shared" si="19"/>
        <v>16.462</v>
      </c>
      <c r="V70" s="233">
        <f t="shared" si="20"/>
        <v>0</v>
      </c>
      <c r="W70" s="233">
        <f t="shared" si="21"/>
        <v>0</v>
      </c>
      <c r="X70" s="233">
        <f t="shared" si="22"/>
        <v>16.462</v>
      </c>
      <c r="Y70" s="233">
        <f t="shared" si="23"/>
        <v>0</v>
      </c>
    </row>
    <row r="71" spans="1:25" s="55" customFormat="1" ht="47.25">
      <c r="A71" s="221" t="s">
        <v>467</v>
      </c>
      <c r="B71" s="222" t="s">
        <v>468</v>
      </c>
      <c r="C71" s="205" t="s">
        <v>368</v>
      </c>
      <c r="D71" s="215">
        <v>2017</v>
      </c>
      <c r="E71" s="215">
        <v>2021</v>
      </c>
      <c r="F71" s="205">
        <f>128.733879046509</f>
        <v>128.733879046509</v>
      </c>
      <c r="G71" s="205">
        <v>944.80525145099625</v>
      </c>
      <c r="H71" s="219">
        <v>42795</v>
      </c>
      <c r="I71" s="213">
        <v>33.821986429999995</v>
      </c>
      <c r="J71" s="213">
        <v>33.821986429999995</v>
      </c>
      <c r="K71" s="213">
        <v>7.7909864299999994</v>
      </c>
      <c r="L71" s="213">
        <v>0</v>
      </c>
      <c r="M71" s="213">
        <v>0</v>
      </c>
      <c r="N71" s="213">
        <v>7.7909864299999994</v>
      </c>
      <c r="O71" s="213">
        <v>0</v>
      </c>
      <c r="P71" s="213">
        <v>26.030999999999999</v>
      </c>
      <c r="Q71" s="213">
        <v>0</v>
      </c>
      <c r="R71" s="213">
        <v>0</v>
      </c>
      <c r="S71" s="213">
        <v>26.030999999999999</v>
      </c>
      <c r="T71" s="213">
        <v>0</v>
      </c>
      <c r="U71" s="214">
        <f t="shared" si="19"/>
        <v>33.821986429999995</v>
      </c>
      <c r="V71" s="214">
        <f t="shared" si="20"/>
        <v>0</v>
      </c>
      <c r="W71" s="214">
        <f t="shared" si="21"/>
        <v>0</v>
      </c>
      <c r="X71" s="214">
        <f t="shared" si="22"/>
        <v>33.821986429999995</v>
      </c>
      <c r="Y71" s="214">
        <f t="shared" si="23"/>
        <v>0</v>
      </c>
    </row>
    <row r="72" spans="1:25" s="193" customFormat="1" ht="63">
      <c r="A72" s="200" t="s">
        <v>469</v>
      </c>
      <c r="B72" s="201" t="s">
        <v>471</v>
      </c>
      <c r="C72" s="192" t="s">
        <v>368</v>
      </c>
      <c r="D72" s="192">
        <v>2020</v>
      </c>
      <c r="E72" s="192">
        <v>2020</v>
      </c>
      <c r="F72" s="182" t="s">
        <v>368</v>
      </c>
      <c r="G72" s="192" t="s">
        <v>368</v>
      </c>
      <c r="H72" s="192" t="s">
        <v>368</v>
      </c>
      <c r="I72" s="197">
        <v>7.7909864299999994</v>
      </c>
      <c r="J72" s="197">
        <v>7.7909864299999994</v>
      </c>
      <c r="K72" s="197">
        <v>7.7909864299999994</v>
      </c>
      <c r="L72" s="197">
        <v>0</v>
      </c>
      <c r="M72" s="197">
        <v>0</v>
      </c>
      <c r="N72" s="197">
        <v>7.7909864299999994</v>
      </c>
      <c r="O72" s="197">
        <v>0</v>
      </c>
      <c r="P72" s="197">
        <v>0</v>
      </c>
      <c r="Q72" s="197">
        <v>0</v>
      </c>
      <c r="R72" s="197">
        <v>0</v>
      </c>
      <c r="S72" s="197">
        <v>0</v>
      </c>
      <c r="T72" s="197">
        <v>0</v>
      </c>
      <c r="U72" s="233">
        <f t="shared" si="19"/>
        <v>7.7909864299999994</v>
      </c>
      <c r="V72" s="233">
        <f t="shared" si="20"/>
        <v>0</v>
      </c>
      <c r="W72" s="233">
        <f t="shared" si="21"/>
        <v>0</v>
      </c>
      <c r="X72" s="233">
        <f t="shared" si="22"/>
        <v>7.7909864299999994</v>
      </c>
      <c r="Y72" s="233">
        <f t="shared" si="23"/>
        <v>0</v>
      </c>
    </row>
    <row r="73" spans="1:25" s="193" customFormat="1" ht="126">
      <c r="A73" s="200" t="s">
        <v>470</v>
      </c>
      <c r="B73" s="201" t="s">
        <v>472</v>
      </c>
      <c r="C73" s="192" t="s">
        <v>368</v>
      </c>
      <c r="D73" s="192">
        <v>2021</v>
      </c>
      <c r="E73" s="192">
        <v>2021</v>
      </c>
      <c r="F73" s="182" t="s">
        <v>368</v>
      </c>
      <c r="G73" s="192" t="s">
        <v>368</v>
      </c>
      <c r="H73" s="192" t="s">
        <v>368</v>
      </c>
      <c r="I73" s="197">
        <v>26.030999999999999</v>
      </c>
      <c r="J73" s="197">
        <v>26.030999999999999</v>
      </c>
      <c r="K73" s="197">
        <v>0</v>
      </c>
      <c r="L73" s="197">
        <v>0</v>
      </c>
      <c r="M73" s="197">
        <v>0</v>
      </c>
      <c r="N73" s="197">
        <v>0</v>
      </c>
      <c r="O73" s="197">
        <v>0</v>
      </c>
      <c r="P73" s="197">
        <v>26.030999999999999</v>
      </c>
      <c r="Q73" s="197">
        <v>0</v>
      </c>
      <c r="R73" s="197">
        <v>0</v>
      </c>
      <c r="S73" s="197">
        <v>26.030999999999999</v>
      </c>
      <c r="T73" s="197">
        <v>0</v>
      </c>
      <c r="U73" s="233">
        <f t="shared" si="19"/>
        <v>26.030999999999999</v>
      </c>
      <c r="V73" s="233">
        <f t="shared" si="20"/>
        <v>0</v>
      </c>
      <c r="W73" s="233">
        <f t="shared" si="21"/>
        <v>0</v>
      </c>
      <c r="X73" s="233">
        <f t="shared" si="22"/>
        <v>26.030999999999999</v>
      </c>
      <c r="Y73" s="233">
        <f t="shared" si="23"/>
        <v>0</v>
      </c>
    </row>
    <row r="74" spans="1:25" s="55" customFormat="1" ht="31.5">
      <c r="A74" s="216" t="s">
        <v>473</v>
      </c>
      <c r="B74" s="223" t="s">
        <v>474</v>
      </c>
      <c r="C74" s="215" t="s">
        <v>368</v>
      </c>
      <c r="D74" s="215">
        <v>2017</v>
      </c>
      <c r="E74" s="215">
        <v>2020</v>
      </c>
      <c r="F74" s="218">
        <f>6.25129688623641</f>
        <v>6.2512968862364104</v>
      </c>
      <c r="G74" s="218">
        <v>44.572663478863966</v>
      </c>
      <c r="H74" s="219">
        <v>42795</v>
      </c>
      <c r="I74" s="213">
        <v>8.2029289999999957</v>
      </c>
      <c r="J74" s="213">
        <v>8.2029289999999957</v>
      </c>
      <c r="K74" s="213">
        <v>8.2029289999999957</v>
      </c>
      <c r="L74" s="213">
        <v>0</v>
      </c>
      <c r="M74" s="213">
        <v>0</v>
      </c>
      <c r="N74" s="213">
        <v>8.2029289999999957</v>
      </c>
      <c r="O74" s="213">
        <v>0</v>
      </c>
      <c r="P74" s="213">
        <v>0</v>
      </c>
      <c r="Q74" s="213">
        <v>0</v>
      </c>
      <c r="R74" s="213">
        <v>0</v>
      </c>
      <c r="S74" s="213">
        <v>0</v>
      </c>
      <c r="T74" s="213">
        <v>0</v>
      </c>
      <c r="U74" s="214">
        <f t="shared" si="19"/>
        <v>8.2029289999999957</v>
      </c>
      <c r="V74" s="214">
        <f t="shared" si="20"/>
        <v>0</v>
      </c>
      <c r="W74" s="214">
        <f t="shared" si="21"/>
        <v>0</v>
      </c>
      <c r="X74" s="214">
        <f t="shared" si="22"/>
        <v>8.2029289999999957</v>
      </c>
      <c r="Y74" s="214">
        <f t="shared" si="23"/>
        <v>0</v>
      </c>
    </row>
    <row r="75" spans="1:25" s="193" customFormat="1" ht="63">
      <c r="A75" s="200" t="s">
        <v>475</v>
      </c>
      <c r="B75" s="201" t="s">
        <v>476</v>
      </c>
      <c r="C75" s="192" t="s">
        <v>368</v>
      </c>
      <c r="D75" s="192">
        <v>2020</v>
      </c>
      <c r="E75" s="192">
        <v>2020</v>
      </c>
      <c r="F75" s="182" t="s">
        <v>368</v>
      </c>
      <c r="G75" s="192" t="s">
        <v>368</v>
      </c>
      <c r="H75" s="192" t="s">
        <v>368</v>
      </c>
      <c r="I75" s="197">
        <v>8.2029289999999957</v>
      </c>
      <c r="J75" s="197">
        <v>8.2029289999999957</v>
      </c>
      <c r="K75" s="197">
        <v>8.2029289999999957</v>
      </c>
      <c r="L75" s="197">
        <v>0</v>
      </c>
      <c r="M75" s="197">
        <v>0</v>
      </c>
      <c r="N75" s="197">
        <v>8.2029289999999957</v>
      </c>
      <c r="O75" s="197">
        <v>0</v>
      </c>
      <c r="P75" s="197">
        <v>0</v>
      </c>
      <c r="Q75" s="197">
        <v>0</v>
      </c>
      <c r="R75" s="197">
        <v>0</v>
      </c>
      <c r="S75" s="197">
        <v>0</v>
      </c>
      <c r="T75" s="197">
        <v>0</v>
      </c>
      <c r="U75" s="233">
        <f t="shared" si="19"/>
        <v>8.2029289999999957</v>
      </c>
      <c r="V75" s="233">
        <f t="shared" si="20"/>
        <v>0</v>
      </c>
      <c r="W75" s="233">
        <f t="shared" si="21"/>
        <v>0</v>
      </c>
      <c r="X75" s="233">
        <f t="shared" si="22"/>
        <v>8.2029289999999957</v>
      </c>
      <c r="Y75" s="233">
        <f t="shared" si="23"/>
        <v>0</v>
      </c>
    </row>
    <row r="76" spans="1:25" s="55" customFormat="1" ht="47.25">
      <c r="A76" s="216" t="s">
        <v>477</v>
      </c>
      <c r="B76" s="223" t="s">
        <v>478</v>
      </c>
      <c r="C76" s="215" t="s">
        <v>368</v>
      </c>
      <c r="D76" s="215">
        <v>2017</v>
      </c>
      <c r="E76" s="215">
        <v>2021</v>
      </c>
      <c r="F76" s="218">
        <f>81.0851804265979</f>
        <v>81.085180426597901</v>
      </c>
      <c r="G76" s="218">
        <v>582.36580117055325</v>
      </c>
      <c r="H76" s="219">
        <v>42795</v>
      </c>
      <c r="I76" s="213">
        <v>24.526882782904362</v>
      </c>
      <c r="J76" s="213">
        <v>24.526882782904362</v>
      </c>
      <c r="K76" s="213">
        <v>5.1068827829043597</v>
      </c>
      <c r="L76" s="213">
        <v>0</v>
      </c>
      <c r="M76" s="213">
        <v>0</v>
      </c>
      <c r="N76" s="213">
        <v>5.1068827829043597</v>
      </c>
      <c r="O76" s="213">
        <v>0</v>
      </c>
      <c r="P76" s="213">
        <v>19.420000000000002</v>
      </c>
      <c r="Q76" s="213">
        <v>0</v>
      </c>
      <c r="R76" s="213">
        <v>0</v>
      </c>
      <c r="S76" s="213">
        <v>19.420000000000002</v>
      </c>
      <c r="T76" s="213">
        <v>0</v>
      </c>
      <c r="U76" s="214">
        <f t="shared" si="19"/>
        <v>24.526882782904362</v>
      </c>
      <c r="V76" s="214">
        <f t="shared" si="20"/>
        <v>0</v>
      </c>
      <c r="W76" s="214">
        <f t="shared" si="21"/>
        <v>0</v>
      </c>
      <c r="X76" s="214">
        <f t="shared" si="22"/>
        <v>24.526882782904362</v>
      </c>
      <c r="Y76" s="214">
        <f t="shared" si="23"/>
        <v>0</v>
      </c>
    </row>
    <row r="77" spans="1:25" s="193" customFormat="1" ht="63">
      <c r="A77" s="200" t="s">
        <v>479</v>
      </c>
      <c r="B77" s="201" t="s">
        <v>481</v>
      </c>
      <c r="C77" s="192" t="s">
        <v>368</v>
      </c>
      <c r="D77" s="192">
        <v>2020</v>
      </c>
      <c r="E77" s="192">
        <v>2020</v>
      </c>
      <c r="F77" s="182" t="s">
        <v>368</v>
      </c>
      <c r="G77" s="192" t="s">
        <v>368</v>
      </c>
      <c r="H77" s="192" t="s">
        <v>368</v>
      </c>
      <c r="I77" s="197">
        <v>5.1068827829043597</v>
      </c>
      <c r="J77" s="197">
        <v>5.1068827829043597</v>
      </c>
      <c r="K77" s="197">
        <v>5.1068827829043597</v>
      </c>
      <c r="L77" s="197">
        <v>0</v>
      </c>
      <c r="M77" s="197">
        <v>0</v>
      </c>
      <c r="N77" s="197">
        <v>5.1068827829043597</v>
      </c>
      <c r="O77" s="197">
        <v>0</v>
      </c>
      <c r="P77" s="197">
        <v>0</v>
      </c>
      <c r="Q77" s="197">
        <v>0</v>
      </c>
      <c r="R77" s="197">
        <v>0</v>
      </c>
      <c r="S77" s="197">
        <v>0</v>
      </c>
      <c r="T77" s="197">
        <v>0</v>
      </c>
      <c r="U77" s="233">
        <f t="shared" si="19"/>
        <v>5.1068827829043597</v>
      </c>
      <c r="V77" s="233">
        <f t="shared" si="20"/>
        <v>0</v>
      </c>
      <c r="W77" s="233">
        <f t="shared" si="21"/>
        <v>0</v>
      </c>
      <c r="X77" s="233">
        <f t="shared" si="22"/>
        <v>5.1068827829043597</v>
      </c>
      <c r="Y77" s="233">
        <f t="shared" si="23"/>
        <v>0</v>
      </c>
    </row>
    <row r="78" spans="1:25" s="193" customFormat="1" ht="63">
      <c r="A78" s="200" t="s">
        <v>480</v>
      </c>
      <c r="B78" s="201" t="s">
        <v>482</v>
      </c>
      <c r="C78" s="192" t="s">
        <v>368</v>
      </c>
      <c r="D78" s="192">
        <v>2021</v>
      </c>
      <c r="E78" s="192">
        <v>2021</v>
      </c>
      <c r="F78" s="182" t="s">
        <v>368</v>
      </c>
      <c r="G78" s="192" t="s">
        <v>368</v>
      </c>
      <c r="H78" s="192" t="s">
        <v>368</v>
      </c>
      <c r="I78" s="197">
        <v>19.420000000000002</v>
      </c>
      <c r="J78" s="197">
        <v>19.420000000000002</v>
      </c>
      <c r="K78" s="197">
        <v>0</v>
      </c>
      <c r="L78" s="197">
        <v>0</v>
      </c>
      <c r="M78" s="197">
        <v>0</v>
      </c>
      <c r="N78" s="197">
        <v>0</v>
      </c>
      <c r="O78" s="197">
        <v>0</v>
      </c>
      <c r="P78" s="197">
        <v>19.420000000000002</v>
      </c>
      <c r="Q78" s="197">
        <v>0</v>
      </c>
      <c r="R78" s="197">
        <v>0</v>
      </c>
      <c r="S78" s="197">
        <v>19.420000000000002</v>
      </c>
      <c r="T78" s="197">
        <v>0</v>
      </c>
      <c r="U78" s="233">
        <f t="shared" si="19"/>
        <v>19.420000000000002</v>
      </c>
      <c r="V78" s="233">
        <f t="shared" si="20"/>
        <v>0</v>
      </c>
      <c r="W78" s="233">
        <f t="shared" si="21"/>
        <v>0</v>
      </c>
      <c r="X78" s="233">
        <f t="shared" si="22"/>
        <v>19.420000000000002</v>
      </c>
      <c r="Y78" s="233">
        <f t="shared" si="23"/>
        <v>0</v>
      </c>
    </row>
    <row r="79" spans="1:25" s="55" customFormat="1" ht="31.5">
      <c r="A79" s="216" t="s">
        <v>483</v>
      </c>
      <c r="B79" s="223" t="s">
        <v>484</v>
      </c>
      <c r="C79" s="215" t="s">
        <v>368</v>
      </c>
      <c r="D79" s="215">
        <v>2017</v>
      </c>
      <c r="E79" s="215">
        <v>2020</v>
      </c>
      <c r="F79" s="218">
        <f>9.08410631588887</f>
        <v>9.0841063158888709</v>
      </c>
      <c r="G79" s="218">
        <v>67.552194883149198</v>
      </c>
      <c r="H79" s="219">
        <v>42795</v>
      </c>
      <c r="I79" s="213">
        <v>13.37086</v>
      </c>
      <c r="J79" s="213">
        <v>13.37086</v>
      </c>
      <c r="K79" s="213">
        <v>13.37086</v>
      </c>
      <c r="L79" s="213">
        <v>0</v>
      </c>
      <c r="M79" s="213">
        <v>0</v>
      </c>
      <c r="N79" s="213">
        <v>13.37086</v>
      </c>
      <c r="O79" s="213">
        <v>0</v>
      </c>
      <c r="P79" s="213">
        <v>0</v>
      </c>
      <c r="Q79" s="213">
        <v>0</v>
      </c>
      <c r="R79" s="213">
        <v>0</v>
      </c>
      <c r="S79" s="213">
        <v>0</v>
      </c>
      <c r="T79" s="213">
        <v>0</v>
      </c>
      <c r="U79" s="214">
        <f t="shared" si="19"/>
        <v>13.37086</v>
      </c>
      <c r="V79" s="214">
        <f t="shared" si="20"/>
        <v>0</v>
      </c>
      <c r="W79" s="214">
        <f t="shared" si="21"/>
        <v>0</v>
      </c>
      <c r="X79" s="214">
        <f t="shared" si="22"/>
        <v>13.37086</v>
      </c>
      <c r="Y79" s="214">
        <f t="shared" si="23"/>
        <v>0</v>
      </c>
    </row>
    <row r="80" spans="1:25" s="193" customFormat="1" ht="110.25">
      <c r="A80" s="200" t="s">
        <v>485</v>
      </c>
      <c r="B80" s="201" t="s">
        <v>486</v>
      </c>
      <c r="C80" s="192" t="s">
        <v>368</v>
      </c>
      <c r="D80" s="192">
        <v>2020</v>
      </c>
      <c r="E80" s="192">
        <v>2020</v>
      </c>
      <c r="F80" s="182" t="s">
        <v>368</v>
      </c>
      <c r="G80" s="192" t="s">
        <v>368</v>
      </c>
      <c r="H80" s="192" t="s">
        <v>368</v>
      </c>
      <c r="I80" s="197">
        <v>13.37086</v>
      </c>
      <c r="J80" s="197">
        <v>13.37086</v>
      </c>
      <c r="K80" s="197">
        <v>13.37086</v>
      </c>
      <c r="L80" s="197">
        <v>0</v>
      </c>
      <c r="M80" s="197">
        <v>0</v>
      </c>
      <c r="N80" s="197">
        <v>13.37086</v>
      </c>
      <c r="O80" s="197">
        <v>0</v>
      </c>
      <c r="P80" s="197">
        <v>0</v>
      </c>
      <c r="Q80" s="197">
        <v>0</v>
      </c>
      <c r="R80" s="197">
        <v>0</v>
      </c>
      <c r="S80" s="197">
        <v>0</v>
      </c>
      <c r="T80" s="197">
        <v>0</v>
      </c>
      <c r="U80" s="233">
        <f t="shared" si="19"/>
        <v>13.37086</v>
      </c>
      <c r="V80" s="233">
        <f t="shared" si="20"/>
        <v>0</v>
      </c>
      <c r="W80" s="233">
        <f t="shared" si="21"/>
        <v>0</v>
      </c>
      <c r="X80" s="233">
        <f t="shared" si="22"/>
        <v>13.37086</v>
      </c>
      <c r="Y80" s="233">
        <f t="shared" si="23"/>
        <v>0</v>
      </c>
    </row>
    <row r="81" spans="1:25" s="55" customFormat="1" ht="31.5">
      <c r="A81" s="216" t="s">
        <v>487</v>
      </c>
      <c r="B81" s="223" t="s">
        <v>488</v>
      </c>
      <c r="C81" s="215" t="s">
        <v>368</v>
      </c>
      <c r="D81" s="215">
        <v>2017</v>
      </c>
      <c r="E81" s="215">
        <v>2020</v>
      </c>
      <c r="F81" s="218">
        <f>13.7789096135014</f>
        <v>13.7789096135014</v>
      </c>
      <c r="G81" s="218">
        <v>101.78525742407713</v>
      </c>
      <c r="H81" s="219">
        <v>42795</v>
      </c>
      <c r="I81" s="213">
        <v>19.271356096946693</v>
      </c>
      <c r="J81" s="213">
        <v>19.271356096946693</v>
      </c>
      <c r="K81" s="213">
        <v>19.271356096946693</v>
      </c>
      <c r="L81" s="213">
        <v>0</v>
      </c>
      <c r="M81" s="213">
        <v>0</v>
      </c>
      <c r="N81" s="213">
        <v>19.271356096946693</v>
      </c>
      <c r="O81" s="213">
        <v>0</v>
      </c>
      <c r="P81" s="213">
        <v>0</v>
      </c>
      <c r="Q81" s="213">
        <v>0</v>
      </c>
      <c r="R81" s="213">
        <v>0</v>
      </c>
      <c r="S81" s="213">
        <v>0</v>
      </c>
      <c r="T81" s="213">
        <v>0</v>
      </c>
      <c r="U81" s="214">
        <f t="shared" si="19"/>
        <v>19.271356096946693</v>
      </c>
      <c r="V81" s="214">
        <f t="shared" si="20"/>
        <v>0</v>
      </c>
      <c r="W81" s="214">
        <f t="shared" si="21"/>
        <v>0</v>
      </c>
      <c r="X81" s="214">
        <f t="shared" si="22"/>
        <v>19.271356096946693</v>
      </c>
      <c r="Y81" s="214">
        <f t="shared" si="23"/>
        <v>0</v>
      </c>
    </row>
    <row r="82" spans="1:25" s="193" customFormat="1" ht="157.5">
      <c r="A82" s="200" t="s">
        <v>489</v>
      </c>
      <c r="B82" s="224" t="s">
        <v>490</v>
      </c>
      <c r="C82" s="192" t="s">
        <v>368</v>
      </c>
      <c r="D82" s="192">
        <v>2020</v>
      </c>
      <c r="E82" s="192">
        <v>2020</v>
      </c>
      <c r="F82" s="182" t="s">
        <v>368</v>
      </c>
      <c r="G82" s="192" t="s">
        <v>368</v>
      </c>
      <c r="H82" s="192" t="s">
        <v>368</v>
      </c>
      <c r="I82" s="197">
        <v>19.271356096946693</v>
      </c>
      <c r="J82" s="197">
        <v>19.271356096946693</v>
      </c>
      <c r="K82" s="197">
        <v>19.271356096946693</v>
      </c>
      <c r="L82" s="197">
        <v>0</v>
      </c>
      <c r="M82" s="197">
        <v>0</v>
      </c>
      <c r="N82" s="197">
        <v>19.271356096946693</v>
      </c>
      <c r="O82" s="197">
        <v>0</v>
      </c>
      <c r="P82" s="197">
        <v>0</v>
      </c>
      <c r="Q82" s="197">
        <v>0</v>
      </c>
      <c r="R82" s="197">
        <v>0</v>
      </c>
      <c r="S82" s="197">
        <v>0</v>
      </c>
      <c r="T82" s="197">
        <v>0</v>
      </c>
      <c r="U82" s="233">
        <f t="shared" si="19"/>
        <v>19.271356096946693</v>
      </c>
      <c r="V82" s="233">
        <f t="shared" si="20"/>
        <v>0</v>
      </c>
      <c r="W82" s="233">
        <f t="shared" si="21"/>
        <v>0</v>
      </c>
      <c r="X82" s="233">
        <f t="shared" si="22"/>
        <v>19.271356096946693</v>
      </c>
      <c r="Y82" s="233">
        <f t="shared" si="23"/>
        <v>0</v>
      </c>
    </row>
    <row r="83" spans="1:25" s="55" customFormat="1" ht="31.5">
      <c r="A83" s="216" t="s">
        <v>491</v>
      </c>
      <c r="B83" s="223" t="s">
        <v>492</v>
      </c>
      <c r="C83" s="215" t="s">
        <v>368</v>
      </c>
      <c r="D83" s="215">
        <v>2017</v>
      </c>
      <c r="E83" s="215">
        <v>2021</v>
      </c>
      <c r="F83" s="218">
        <f>73.2405285932173</f>
        <v>73.240528593217306</v>
      </c>
      <c r="G83" s="218">
        <v>529.06955102345842</v>
      </c>
      <c r="H83" s="219">
        <v>42795</v>
      </c>
      <c r="I83" s="213">
        <v>12.0293599144848</v>
      </c>
      <c r="J83" s="213">
        <v>12.0293599144848</v>
      </c>
      <c r="K83" s="213">
        <v>0</v>
      </c>
      <c r="L83" s="213">
        <v>0</v>
      </c>
      <c r="M83" s="213">
        <v>0</v>
      </c>
      <c r="N83" s="213">
        <v>0</v>
      </c>
      <c r="O83" s="213">
        <v>0</v>
      </c>
      <c r="P83" s="213">
        <v>12.0293599144848</v>
      </c>
      <c r="Q83" s="213">
        <v>0</v>
      </c>
      <c r="R83" s="213">
        <v>0</v>
      </c>
      <c r="S83" s="213">
        <v>12.0293599144848</v>
      </c>
      <c r="T83" s="213">
        <v>0</v>
      </c>
      <c r="U83" s="214">
        <f t="shared" si="19"/>
        <v>12.0293599144848</v>
      </c>
      <c r="V83" s="214">
        <f t="shared" si="20"/>
        <v>0</v>
      </c>
      <c r="W83" s="214">
        <f t="shared" si="21"/>
        <v>0</v>
      </c>
      <c r="X83" s="214">
        <f t="shared" si="22"/>
        <v>12.0293599144848</v>
      </c>
      <c r="Y83" s="214">
        <f t="shared" si="23"/>
        <v>0</v>
      </c>
    </row>
    <row r="84" spans="1:25" s="193" customFormat="1" ht="31.5">
      <c r="A84" s="200" t="s">
        <v>493</v>
      </c>
      <c r="B84" s="201" t="s">
        <v>495</v>
      </c>
      <c r="C84" s="192" t="s">
        <v>368</v>
      </c>
      <c r="D84" s="192">
        <v>2020</v>
      </c>
      <c r="E84" s="192">
        <v>2020</v>
      </c>
      <c r="F84" s="182" t="s">
        <v>368</v>
      </c>
      <c r="G84" s="192" t="s">
        <v>368</v>
      </c>
      <c r="H84" s="192" t="s">
        <v>368</v>
      </c>
      <c r="I84" s="197">
        <v>0</v>
      </c>
      <c r="J84" s="197">
        <v>0</v>
      </c>
      <c r="K84" s="197">
        <v>0</v>
      </c>
      <c r="L84" s="197">
        <v>0</v>
      </c>
      <c r="M84" s="197">
        <v>0</v>
      </c>
      <c r="N84" s="197">
        <v>0</v>
      </c>
      <c r="O84" s="197">
        <v>0</v>
      </c>
      <c r="P84" s="197">
        <v>0</v>
      </c>
      <c r="Q84" s="197">
        <v>0</v>
      </c>
      <c r="R84" s="197">
        <v>0</v>
      </c>
      <c r="S84" s="197">
        <v>0</v>
      </c>
      <c r="T84" s="197">
        <v>0</v>
      </c>
      <c r="U84" s="233">
        <f t="shared" si="19"/>
        <v>0</v>
      </c>
      <c r="V84" s="233">
        <f t="shared" si="20"/>
        <v>0</v>
      </c>
      <c r="W84" s="233">
        <f t="shared" si="21"/>
        <v>0</v>
      </c>
      <c r="X84" s="233">
        <f t="shared" si="22"/>
        <v>0</v>
      </c>
      <c r="Y84" s="233">
        <f t="shared" si="23"/>
        <v>0</v>
      </c>
    </row>
    <row r="85" spans="1:25" s="193" customFormat="1" ht="94.5">
      <c r="A85" s="200" t="s">
        <v>494</v>
      </c>
      <c r="B85" s="201" t="s">
        <v>496</v>
      </c>
      <c r="C85" s="192" t="s">
        <v>368</v>
      </c>
      <c r="D85" s="192">
        <v>2021</v>
      </c>
      <c r="E85" s="192">
        <v>2021</v>
      </c>
      <c r="F85" s="182" t="s">
        <v>368</v>
      </c>
      <c r="G85" s="192" t="s">
        <v>368</v>
      </c>
      <c r="H85" s="192" t="s">
        <v>368</v>
      </c>
      <c r="I85" s="197">
        <v>12.0293599144848</v>
      </c>
      <c r="J85" s="197">
        <v>12.0293599144848</v>
      </c>
      <c r="K85" s="197">
        <v>0</v>
      </c>
      <c r="L85" s="197">
        <v>0</v>
      </c>
      <c r="M85" s="197">
        <v>0</v>
      </c>
      <c r="N85" s="197">
        <v>0</v>
      </c>
      <c r="O85" s="197">
        <v>0</v>
      </c>
      <c r="P85" s="197">
        <v>12.0293599144848</v>
      </c>
      <c r="Q85" s="197">
        <v>0</v>
      </c>
      <c r="R85" s="197">
        <v>0</v>
      </c>
      <c r="S85" s="197">
        <v>12.0293599144848</v>
      </c>
      <c r="T85" s="197">
        <v>0</v>
      </c>
      <c r="U85" s="233">
        <f t="shared" si="19"/>
        <v>12.0293599144848</v>
      </c>
      <c r="V85" s="233">
        <f t="shared" si="20"/>
        <v>0</v>
      </c>
      <c r="W85" s="233">
        <f t="shared" si="21"/>
        <v>0</v>
      </c>
      <c r="X85" s="233">
        <f t="shared" si="22"/>
        <v>12.0293599144848</v>
      </c>
      <c r="Y85" s="233">
        <f t="shared" si="23"/>
        <v>0</v>
      </c>
    </row>
    <row r="86" spans="1:25" s="55" customFormat="1" ht="31.5">
      <c r="A86" s="216" t="s">
        <v>497</v>
      </c>
      <c r="B86" s="223" t="s">
        <v>498</v>
      </c>
      <c r="C86" s="215" t="s">
        <v>368</v>
      </c>
      <c r="D86" s="215">
        <v>2017</v>
      </c>
      <c r="E86" s="215">
        <v>2021</v>
      </c>
      <c r="F86" s="218">
        <f>55.6543477347908</f>
        <v>55.654347734790797</v>
      </c>
      <c r="G86" s="218">
        <v>386.34794183757379</v>
      </c>
      <c r="H86" s="219">
        <v>42795</v>
      </c>
      <c r="I86" s="213">
        <v>25.762698</v>
      </c>
      <c r="J86" s="213">
        <v>25.762698</v>
      </c>
      <c r="K86" s="213">
        <v>15.143698000000002</v>
      </c>
      <c r="L86" s="213">
        <v>0</v>
      </c>
      <c r="M86" s="213">
        <v>0</v>
      </c>
      <c r="N86" s="213">
        <v>15.143698000000002</v>
      </c>
      <c r="O86" s="213">
        <v>0</v>
      </c>
      <c r="P86" s="213">
        <v>10.619</v>
      </c>
      <c r="Q86" s="213">
        <v>0</v>
      </c>
      <c r="R86" s="213">
        <v>0</v>
      </c>
      <c r="S86" s="213">
        <v>10.619</v>
      </c>
      <c r="T86" s="213">
        <v>0</v>
      </c>
      <c r="U86" s="214">
        <f t="shared" si="19"/>
        <v>25.762698</v>
      </c>
      <c r="V86" s="214">
        <f t="shared" si="20"/>
        <v>0</v>
      </c>
      <c r="W86" s="214">
        <f t="shared" si="21"/>
        <v>0</v>
      </c>
      <c r="X86" s="214">
        <f t="shared" si="22"/>
        <v>25.762698</v>
      </c>
      <c r="Y86" s="214">
        <f t="shared" si="23"/>
        <v>0</v>
      </c>
    </row>
    <row r="87" spans="1:25" s="193" customFormat="1" ht="63">
      <c r="A87" s="200" t="s">
        <v>499</v>
      </c>
      <c r="B87" s="201" t="s">
        <v>500</v>
      </c>
      <c r="C87" s="192" t="s">
        <v>368</v>
      </c>
      <c r="D87" s="192">
        <v>2020</v>
      </c>
      <c r="E87" s="192">
        <v>2020</v>
      </c>
      <c r="F87" s="182" t="s">
        <v>368</v>
      </c>
      <c r="G87" s="192" t="s">
        <v>368</v>
      </c>
      <c r="H87" s="192" t="s">
        <v>368</v>
      </c>
      <c r="I87" s="197">
        <v>15.143698000000002</v>
      </c>
      <c r="J87" s="197">
        <v>15.143698000000002</v>
      </c>
      <c r="K87" s="197">
        <v>15.143698000000002</v>
      </c>
      <c r="L87" s="197">
        <v>0</v>
      </c>
      <c r="M87" s="197">
        <v>0</v>
      </c>
      <c r="N87" s="197">
        <v>15.143698000000002</v>
      </c>
      <c r="O87" s="197">
        <v>0</v>
      </c>
      <c r="P87" s="197">
        <v>0</v>
      </c>
      <c r="Q87" s="197">
        <v>0</v>
      </c>
      <c r="R87" s="197">
        <v>0</v>
      </c>
      <c r="S87" s="197">
        <v>0</v>
      </c>
      <c r="T87" s="197">
        <v>0</v>
      </c>
      <c r="U87" s="233">
        <f t="shared" si="19"/>
        <v>15.143698000000002</v>
      </c>
      <c r="V87" s="233">
        <f t="shared" si="20"/>
        <v>0</v>
      </c>
      <c r="W87" s="233">
        <f t="shared" si="21"/>
        <v>0</v>
      </c>
      <c r="X87" s="233">
        <f t="shared" si="22"/>
        <v>15.143698000000002</v>
      </c>
      <c r="Y87" s="233">
        <f t="shared" si="23"/>
        <v>0</v>
      </c>
    </row>
    <row r="88" spans="1:25" s="193" customFormat="1" ht="94.5">
      <c r="A88" s="200" t="s">
        <v>501</v>
      </c>
      <c r="B88" s="201" t="s">
        <v>502</v>
      </c>
      <c r="C88" s="192" t="s">
        <v>368</v>
      </c>
      <c r="D88" s="192">
        <v>2021</v>
      </c>
      <c r="E88" s="192">
        <v>2021</v>
      </c>
      <c r="F88" s="182" t="s">
        <v>368</v>
      </c>
      <c r="G88" s="192" t="s">
        <v>368</v>
      </c>
      <c r="H88" s="192" t="s">
        <v>368</v>
      </c>
      <c r="I88" s="197">
        <v>10.619</v>
      </c>
      <c r="J88" s="197">
        <v>10.619</v>
      </c>
      <c r="K88" s="197">
        <v>0</v>
      </c>
      <c r="L88" s="197">
        <v>0</v>
      </c>
      <c r="M88" s="197">
        <v>0</v>
      </c>
      <c r="N88" s="197">
        <v>0</v>
      </c>
      <c r="O88" s="197">
        <v>0</v>
      </c>
      <c r="P88" s="197">
        <v>10.619</v>
      </c>
      <c r="Q88" s="197">
        <v>0</v>
      </c>
      <c r="R88" s="197">
        <v>0</v>
      </c>
      <c r="S88" s="197">
        <v>10.619</v>
      </c>
      <c r="T88" s="197">
        <v>0</v>
      </c>
      <c r="U88" s="233">
        <f t="shared" si="19"/>
        <v>10.619</v>
      </c>
      <c r="V88" s="233">
        <f t="shared" si="20"/>
        <v>0</v>
      </c>
      <c r="W88" s="233">
        <f t="shared" si="21"/>
        <v>0</v>
      </c>
      <c r="X88" s="233">
        <f t="shared" si="22"/>
        <v>10.619</v>
      </c>
      <c r="Y88" s="233">
        <f t="shared" si="23"/>
        <v>0</v>
      </c>
    </row>
    <row r="89" spans="1:25" s="55" customFormat="1" ht="126">
      <c r="A89" s="216" t="s">
        <v>503</v>
      </c>
      <c r="B89" s="223" t="s">
        <v>504</v>
      </c>
      <c r="C89" s="215" t="s">
        <v>368</v>
      </c>
      <c r="D89" s="215">
        <v>2017</v>
      </c>
      <c r="E89" s="215">
        <v>2021</v>
      </c>
      <c r="F89" s="218">
        <f>374.623231841135</f>
        <v>374.62323184113501</v>
      </c>
      <c r="G89" s="218">
        <v>1990.4997139435088</v>
      </c>
      <c r="H89" s="219">
        <v>42795</v>
      </c>
      <c r="I89" s="213">
        <v>38.595030949999995</v>
      </c>
      <c r="J89" s="213">
        <v>38.595030949999995</v>
      </c>
      <c r="K89" s="213">
        <v>19.503030949999999</v>
      </c>
      <c r="L89" s="213">
        <v>0</v>
      </c>
      <c r="M89" s="213">
        <v>0</v>
      </c>
      <c r="N89" s="213">
        <v>19.503030949999999</v>
      </c>
      <c r="O89" s="213">
        <v>0</v>
      </c>
      <c r="P89" s="213">
        <v>19.091999999999999</v>
      </c>
      <c r="Q89" s="213">
        <v>0</v>
      </c>
      <c r="R89" s="213">
        <v>0</v>
      </c>
      <c r="S89" s="213">
        <v>19.091999999999999</v>
      </c>
      <c r="T89" s="213">
        <v>0</v>
      </c>
      <c r="U89" s="214">
        <f t="shared" si="19"/>
        <v>38.595030949999995</v>
      </c>
      <c r="V89" s="214">
        <f t="shared" si="20"/>
        <v>0</v>
      </c>
      <c r="W89" s="214">
        <f t="shared" si="21"/>
        <v>0</v>
      </c>
      <c r="X89" s="214">
        <f t="shared" si="22"/>
        <v>38.595030949999995</v>
      </c>
      <c r="Y89" s="214">
        <f t="shared" si="23"/>
        <v>0</v>
      </c>
    </row>
    <row r="90" spans="1:25" s="193" customFormat="1" ht="63">
      <c r="A90" s="200" t="s">
        <v>505</v>
      </c>
      <c r="B90" s="201" t="s">
        <v>507</v>
      </c>
      <c r="C90" s="192" t="s">
        <v>368</v>
      </c>
      <c r="D90" s="192">
        <v>2020</v>
      </c>
      <c r="E90" s="192">
        <v>2020</v>
      </c>
      <c r="F90" s="182" t="s">
        <v>368</v>
      </c>
      <c r="G90" s="192" t="s">
        <v>368</v>
      </c>
      <c r="H90" s="192" t="s">
        <v>368</v>
      </c>
      <c r="I90" s="197">
        <v>19.503030949999999</v>
      </c>
      <c r="J90" s="197">
        <v>19.503030949999999</v>
      </c>
      <c r="K90" s="197">
        <v>19.503030949999999</v>
      </c>
      <c r="L90" s="197">
        <v>0</v>
      </c>
      <c r="M90" s="197">
        <v>0</v>
      </c>
      <c r="N90" s="197">
        <v>19.503030949999999</v>
      </c>
      <c r="O90" s="197">
        <v>0</v>
      </c>
      <c r="P90" s="197">
        <v>0</v>
      </c>
      <c r="Q90" s="197">
        <v>0</v>
      </c>
      <c r="R90" s="197">
        <v>0</v>
      </c>
      <c r="S90" s="197">
        <v>0</v>
      </c>
      <c r="T90" s="197">
        <v>0</v>
      </c>
      <c r="U90" s="233">
        <f t="shared" si="19"/>
        <v>19.503030949999999</v>
      </c>
      <c r="V90" s="233">
        <f t="shared" si="20"/>
        <v>0</v>
      </c>
      <c r="W90" s="233">
        <f t="shared" si="21"/>
        <v>0</v>
      </c>
      <c r="X90" s="233">
        <f t="shared" si="22"/>
        <v>19.503030949999999</v>
      </c>
      <c r="Y90" s="233">
        <f t="shared" si="23"/>
        <v>0</v>
      </c>
    </row>
    <row r="91" spans="1:25" s="193" customFormat="1" ht="31.5">
      <c r="A91" s="200" t="s">
        <v>506</v>
      </c>
      <c r="B91" s="201" t="s">
        <v>508</v>
      </c>
      <c r="C91" s="192" t="s">
        <v>368</v>
      </c>
      <c r="D91" s="192">
        <v>2021</v>
      </c>
      <c r="E91" s="192">
        <v>2021</v>
      </c>
      <c r="F91" s="182" t="s">
        <v>368</v>
      </c>
      <c r="G91" s="192" t="s">
        <v>368</v>
      </c>
      <c r="H91" s="192" t="s">
        <v>368</v>
      </c>
      <c r="I91" s="197">
        <v>19.091999999999999</v>
      </c>
      <c r="J91" s="197">
        <v>19.091999999999999</v>
      </c>
      <c r="K91" s="197">
        <v>0</v>
      </c>
      <c r="L91" s="197">
        <v>0</v>
      </c>
      <c r="M91" s="197">
        <v>0</v>
      </c>
      <c r="N91" s="197">
        <v>0</v>
      </c>
      <c r="O91" s="197">
        <v>0</v>
      </c>
      <c r="P91" s="197">
        <v>19.091999999999999</v>
      </c>
      <c r="Q91" s="197">
        <v>0</v>
      </c>
      <c r="R91" s="197">
        <v>0</v>
      </c>
      <c r="S91" s="197">
        <v>19.091999999999999</v>
      </c>
      <c r="T91" s="197">
        <v>0</v>
      </c>
      <c r="U91" s="233">
        <f t="shared" si="19"/>
        <v>19.091999999999999</v>
      </c>
      <c r="V91" s="233">
        <f t="shared" si="20"/>
        <v>0</v>
      </c>
      <c r="W91" s="233">
        <f t="shared" si="21"/>
        <v>0</v>
      </c>
      <c r="X91" s="233">
        <f t="shared" si="22"/>
        <v>19.091999999999999</v>
      </c>
      <c r="Y91" s="233">
        <f t="shared" si="23"/>
        <v>0</v>
      </c>
    </row>
    <row r="92" spans="1:25" s="55" customFormat="1" ht="47.25">
      <c r="A92" s="216" t="s">
        <v>509</v>
      </c>
      <c r="B92" s="223" t="s">
        <v>510</v>
      </c>
      <c r="C92" s="215" t="s">
        <v>368</v>
      </c>
      <c r="D92" s="215">
        <v>2020</v>
      </c>
      <c r="E92" s="215">
        <v>2021</v>
      </c>
      <c r="F92" s="225">
        <v>0</v>
      </c>
      <c r="G92" s="225">
        <v>0</v>
      </c>
      <c r="H92" s="225">
        <v>0</v>
      </c>
      <c r="I92" s="213">
        <v>2</v>
      </c>
      <c r="J92" s="213">
        <v>2</v>
      </c>
      <c r="K92" s="213">
        <v>1</v>
      </c>
      <c r="L92" s="213">
        <v>0</v>
      </c>
      <c r="M92" s="213">
        <v>0</v>
      </c>
      <c r="N92" s="213">
        <v>1</v>
      </c>
      <c r="O92" s="213">
        <v>0</v>
      </c>
      <c r="P92" s="213">
        <v>1</v>
      </c>
      <c r="Q92" s="213">
        <v>0</v>
      </c>
      <c r="R92" s="213">
        <v>0</v>
      </c>
      <c r="S92" s="213">
        <v>1</v>
      </c>
      <c r="T92" s="213">
        <v>0</v>
      </c>
      <c r="U92" s="214">
        <f t="shared" si="19"/>
        <v>2</v>
      </c>
      <c r="V92" s="214">
        <f t="shared" si="20"/>
        <v>0</v>
      </c>
      <c r="W92" s="214">
        <f t="shared" si="21"/>
        <v>0</v>
      </c>
      <c r="X92" s="214">
        <f t="shared" si="22"/>
        <v>2</v>
      </c>
      <c r="Y92" s="214">
        <f t="shared" si="23"/>
        <v>0</v>
      </c>
    </row>
    <row r="93" spans="1:25" s="55" customFormat="1" ht="63">
      <c r="A93" s="216" t="s">
        <v>511</v>
      </c>
      <c r="B93" s="223" t="s">
        <v>512</v>
      </c>
      <c r="C93" s="215" t="s">
        <v>368</v>
      </c>
      <c r="D93" s="215">
        <v>2020</v>
      </c>
      <c r="E93" s="215">
        <v>2020</v>
      </c>
      <c r="F93" s="225">
        <v>0</v>
      </c>
      <c r="G93" s="225">
        <v>0</v>
      </c>
      <c r="H93" s="225">
        <v>0</v>
      </c>
      <c r="I93" s="213">
        <v>2.9529376337623297</v>
      </c>
      <c r="J93" s="213">
        <v>2.9529376337623297</v>
      </c>
      <c r="K93" s="213">
        <v>2.9529376337623297</v>
      </c>
      <c r="L93" s="213">
        <v>0</v>
      </c>
      <c r="M93" s="213">
        <v>0</v>
      </c>
      <c r="N93" s="213">
        <v>2.9529376337623297</v>
      </c>
      <c r="O93" s="213">
        <v>0</v>
      </c>
      <c r="P93" s="213">
        <v>0</v>
      </c>
      <c r="Q93" s="213">
        <v>0</v>
      </c>
      <c r="R93" s="213">
        <v>0</v>
      </c>
      <c r="S93" s="213">
        <v>0</v>
      </c>
      <c r="T93" s="213">
        <v>0</v>
      </c>
      <c r="U93" s="214">
        <f t="shared" si="19"/>
        <v>2.9529376337623297</v>
      </c>
      <c r="V93" s="214">
        <f t="shared" si="20"/>
        <v>0</v>
      </c>
      <c r="W93" s="214">
        <f t="shared" si="21"/>
        <v>0</v>
      </c>
      <c r="X93" s="214">
        <f t="shared" si="22"/>
        <v>2.9529376337623297</v>
      </c>
      <c r="Y93" s="214">
        <f t="shared" si="23"/>
        <v>0</v>
      </c>
    </row>
    <row r="94" spans="1:25" s="188" customFormat="1" ht="47.25">
      <c r="A94" s="185" t="s">
        <v>364</v>
      </c>
      <c r="B94" s="186" t="s">
        <v>365</v>
      </c>
      <c r="C94" s="185" t="s">
        <v>275</v>
      </c>
      <c r="D94" s="187">
        <v>0</v>
      </c>
      <c r="E94" s="187">
        <v>0</v>
      </c>
      <c r="F94" s="197">
        <v>0</v>
      </c>
      <c r="G94" s="198">
        <v>0</v>
      </c>
      <c r="H94" s="198" t="s">
        <v>368</v>
      </c>
      <c r="I94" s="198">
        <v>0</v>
      </c>
      <c r="J94" s="198">
        <v>0</v>
      </c>
      <c r="K94" s="198">
        <f>L94+M94+N94+O94</f>
        <v>0</v>
      </c>
      <c r="L94" s="198">
        <v>0</v>
      </c>
      <c r="M94" s="198">
        <v>0</v>
      </c>
      <c r="N94" s="198">
        <v>0</v>
      </c>
      <c r="O94" s="198">
        <v>0</v>
      </c>
      <c r="P94" s="198">
        <f>Q94+R94+S94+T94</f>
        <v>0</v>
      </c>
      <c r="Q94" s="198">
        <v>0</v>
      </c>
      <c r="R94" s="198">
        <v>0</v>
      </c>
      <c r="S94" s="198">
        <v>0</v>
      </c>
      <c r="T94" s="198">
        <v>0</v>
      </c>
      <c r="U94" s="233">
        <f t="shared" si="19"/>
        <v>0</v>
      </c>
      <c r="V94" s="233">
        <f t="shared" si="20"/>
        <v>0</v>
      </c>
      <c r="W94" s="233">
        <f t="shared" si="21"/>
        <v>0</v>
      </c>
      <c r="X94" s="233">
        <f t="shared" si="22"/>
        <v>0</v>
      </c>
      <c r="Y94" s="233">
        <f t="shared" si="23"/>
        <v>0</v>
      </c>
    </row>
    <row r="95" spans="1:25" s="211" customFormat="1" ht="31.5">
      <c r="A95" s="206" t="s">
        <v>366</v>
      </c>
      <c r="B95" s="207" t="s">
        <v>367</v>
      </c>
      <c r="C95" s="206" t="s">
        <v>275</v>
      </c>
      <c r="D95" s="212" t="s">
        <v>419</v>
      </c>
      <c r="E95" s="208" t="s">
        <v>457</v>
      </c>
      <c r="F95" s="209">
        <v>0</v>
      </c>
      <c r="G95" s="209">
        <v>0</v>
      </c>
      <c r="H95" s="209" t="s">
        <v>368</v>
      </c>
      <c r="I95" s="209">
        <f>U95</f>
        <v>81.695589630259107</v>
      </c>
      <c r="J95" s="209">
        <f>I95</f>
        <v>81.695589630259107</v>
      </c>
      <c r="K95" s="210">
        <f t="shared" ref="K95:T95" si="24">SUM(K96:K114)</f>
        <v>43.31272281333333</v>
      </c>
      <c r="L95" s="210">
        <f t="shared" si="24"/>
        <v>0</v>
      </c>
      <c r="M95" s="210">
        <f t="shared" si="24"/>
        <v>0</v>
      </c>
      <c r="N95" s="210">
        <f t="shared" si="24"/>
        <v>43.31272281333333</v>
      </c>
      <c r="O95" s="210">
        <f t="shared" si="24"/>
        <v>0</v>
      </c>
      <c r="P95" s="210">
        <f t="shared" si="24"/>
        <v>38.382866816925777</v>
      </c>
      <c r="Q95" s="210">
        <f t="shared" si="24"/>
        <v>0</v>
      </c>
      <c r="R95" s="210">
        <f t="shared" si="24"/>
        <v>0</v>
      </c>
      <c r="S95" s="210">
        <f>SUM(S96:S114)</f>
        <v>38.382866816925777</v>
      </c>
      <c r="T95" s="210">
        <f t="shared" si="24"/>
        <v>0</v>
      </c>
      <c r="U95" s="209">
        <f>K95+P95</f>
        <v>81.695589630259107</v>
      </c>
      <c r="V95" s="209">
        <f t="shared" ref="V95:X95" si="25">L95+Q95</f>
        <v>0</v>
      </c>
      <c r="W95" s="209">
        <f t="shared" si="25"/>
        <v>0</v>
      </c>
      <c r="X95" s="209">
        <f t="shared" si="25"/>
        <v>81.695589630259107</v>
      </c>
      <c r="Y95" s="209">
        <f>O95+T95</f>
        <v>0</v>
      </c>
    </row>
    <row r="96" spans="1:25" s="188" customFormat="1">
      <c r="A96" s="200" t="s">
        <v>417</v>
      </c>
      <c r="B96" s="201" t="s">
        <v>418</v>
      </c>
      <c r="C96" s="192" t="s">
        <v>368</v>
      </c>
      <c r="D96" s="192" t="s">
        <v>419</v>
      </c>
      <c r="E96" s="202">
        <v>2021</v>
      </c>
      <c r="F96" s="182" t="s">
        <v>368</v>
      </c>
      <c r="G96" s="192" t="s">
        <v>368</v>
      </c>
      <c r="H96" s="192" t="s">
        <v>368</v>
      </c>
      <c r="I96" s="198">
        <f t="shared" ref="I96:I114" si="26">U96</f>
        <v>1.3126172769455999</v>
      </c>
      <c r="J96" s="198">
        <f t="shared" ref="J96:J114" si="27">I96</f>
        <v>1.3126172769455999</v>
      </c>
      <c r="K96" s="199">
        <f t="shared" ref="K96:K114" si="28">N96</f>
        <v>0.84618333999999995</v>
      </c>
      <c r="L96" s="199">
        <v>0</v>
      </c>
      <c r="M96" s="199">
        <v>0</v>
      </c>
      <c r="N96" s="199">
        <f>0.42309167*2</f>
        <v>0.84618333999999995</v>
      </c>
      <c r="O96" s="199">
        <v>0</v>
      </c>
      <c r="P96" s="199">
        <f t="shared" ref="P96:P114" si="29">S96</f>
        <v>0.46643393694559998</v>
      </c>
      <c r="Q96" s="199">
        <v>0</v>
      </c>
      <c r="R96" s="199">
        <v>0</v>
      </c>
      <c r="S96" s="199">
        <v>0.46643393694559998</v>
      </c>
      <c r="T96" s="199">
        <v>0</v>
      </c>
      <c r="U96" s="198">
        <f t="shared" ref="U96:U114" si="30">K96+P96</f>
        <v>1.3126172769455999</v>
      </c>
      <c r="V96" s="198">
        <f t="shared" ref="V96:V114" si="31">L96+Q96</f>
        <v>0</v>
      </c>
      <c r="W96" s="198">
        <f t="shared" ref="W96:W114" si="32">M96+R96</f>
        <v>0</v>
      </c>
      <c r="X96" s="198">
        <f t="shared" ref="X96:X114" si="33">N96+S96</f>
        <v>1.3126172769455999</v>
      </c>
      <c r="Y96" s="198">
        <f t="shared" ref="Y96:Y114" si="34">O96+T96</f>
        <v>0</v>
      </c>
    </row>
    <row r="97" spans="1:25" s="188" customFormat="1">
      <c r="A97" s="200" t="s">
        <v>420</v>
      </c>
      <c r="B97" s="201" t="s">
        <v>421</v>
      </c>
      <c r="C97" s="192" t="s">
        <v>368</v>
      </c>
      <c r="D97" s="192" t="s">
        <v>419</v>
      </c>
      <c r="E97" s="202">
        <v>2020</v>
      </c>
      <c r="F97" s="182" t="s">
        <v>368</v>
      </c>
      <c r="G97" s="192" t="s">
        <v>368</v>
      </c>
      <c r="H97" s="192" t="s">
        <v>368</v>
      </c>
      <c r="I97" s="198">
        <f t="shared" si="26"/>
        <v>0.54035</v>
      </c>
      <c r="J97" s="198">
        <f t="shared" si="27"/>
        <v>0.54035</v>
      </c>
      <c r="K97" s="199">
        <f t="shared" si="28"/>
        <v>0.54035</v>
      </c>
      <c r="L97" s="199">
        <v>0</v>
      </c>
      <c r="M97" s="199">
        <v>0</v>
      </c>
      <c r="N97" s="199">
        <v>0.54035</v>
      </c>
      <c r="O97" s="199">
        <v>0</v>
      </c>
      <c r="P97" s="199">
        <f t="shared" si="29"/>
        <v>0</v>
      </c>
      <c r="Q97" s="199">
        <v>0</v>
      </c>
      <c r="R97" s="199">
        <v>0</v>
      </c>
      <c r="S97" s="199">
        <v>0</v>
      </c>
      <c r="T97" s="199">
        <v>0</v>
      </c>
      <c r="U97" s="198">
        <f t="shared" si="30"/>
        <v>0.54035</v>
      </c>
      <c r="V97" s="198">
        <f t="shared" si="31"/>
        <v>0</v>
      </c>
      <c r="W97" s="198">
        <f t="shared" si="32"/>
        <v>0</v>
      </c>
      <c r="X97" s="198">
        <f t="shared" si="33"/>
        <v>0.54035</v>
      </c>
      <c r="Y97" s="198">
        <f t="shared" si="34"/>
        <v>0</v>
      </c>
    </row>
    <row r="98" spans="1:25" s="188" customFormat="1" ht="31.5">
      <c r="A98" s="200" t="s">
        <v>422</v>
      </c>
      <c r="B98" s="201" t="s">
        <v>423</v>
      </c>
      <c r="C98" s="192" t="s">
        <v>368</v>
      </c>
      <c r="D98" s="192" t="s">
        <v>419</v>
      </c>
      <c r="E98" s="202">
        <v>2021</v>
      </c>
      <c r="F98" s="182" t="s">
        <v>368</v>
      </c>
      <c r="G98" s="192" t="s">
        <v>368</v>
      </c>
      <c r="H98" s="192" t="s">
        <v>368</v>
      </c>
      <c r="I98" s="198">
        <f t="shared" si="26"/>
        <v>14.588870666666669</v>
      </c>
      <c r="J98" s="198">
        <f t="shared" si="27"/>
        <v>14.588870666666669</v>
      </c>
      <c r="K98" s="199">
        <f t="shared" si="28"/>
        <v>7.2649999999999997</v>
      </c>
      <c r="L98" s="199">
        <v>0</v>
      </c>
      <c r="M98" s="199">
        <v>0</v>
      </c>
      <c r="N98" s="199">
        <v>7.2649999999999997</v>
      </c>
      <c r="O98" s="199">
        <v>0</v>
      </c>
      <c r="P98" s="199">
        <f t="shared" si="29"/>
        <v>7.3238706666666697</v>
      </c>
      <c r="Q98" s="199">
        <v>0</v>
      </c>
      <c r="R98" s="199">
        <v>0</v>
      </c>
      <c r="S98" s="199">
        <v>7.3238706666666697</v>
      </c>
      <c r="T98" s="199">
        <v>0</v>
      </c>
      <c r="U98" s="198">
        <f t="shared" si="30"/>
        <v>14.588870666666669</v>
      </c>
      <c r="V98" s="198">
        <f t="shared" si="31"/>
        <v>0</v>
      </c>
      <c r="W98" s="198">
        <f t="shared" si="32"/>
        <v>0</v>
      </c>
      <c r="X98" s="198">
        <f t="shared" si="33"/>
        <v>14.588870666666669</v>
      </c>
      <c r="Y98" s="198">
        <f t="shared" si="34"/>
        <v>0</v>
      </c>
    </row>
    <row r="99" spans="1:25" s="188" customFormat="1" ht="31.5">
      <c r="A99" s="200" t="s">
        <v>424</v>
      </c>
      <c r="B99" s="201" t="s">
        <v>425</v>
      </c>
      <c r="C99" s="192" t="s">
        <v>368</v>
      </c>
      <c r="D99" s="192" t="s">
        <v>419</v>
      </c>
      <c r="E99" s="202">
        <v>2020</v>
      </c>
      <c r="F99" s="182" t="s">
        <v>368</v>
      </c>
      <c r="G99" s="192" t="s">
        <v>368</v>
      </c>
      <c r="H99" s="192" t="s">
        <v>368</v>
      </c>
      <c r="I99" s="198">
        <f t="shared" si="26"/>
        <v>16.453138339999999</v>
      </c>
      <c r="J99" s="198">
        <f t="shared" si="27"/>
        <v>16.453138339999999</v>
      </c>
      <c r="K99" s="199">
        <f t="shared" si="28"/>
        <v>16.453138339999999</v>
      </c>
      <c r="L99" s="199">
        <v>0</v>
      </c>
      <c r="M99" s="199">
        <v>0</v>
      </c>
      <c r="N99" s="199">
        <f>8.22656917*2</f>
        <v>16.453138339999999</v>
      </c>
      <c r="O99" s="199">
        <v>0</v>
      </c>
      <c r="P99" s="199">
        <f t="shared" si="29"/>
        <v>0</v>
      </c>
      <c r="Q99" s="199">
        <v>0</v>
      </c>
      <c r="R99" s="199">
        <v>0</v>
      </c>
      <c r="S99" s="199">
        <v>0</v>
      </c>
      <c r="T99" s="199">
        <v>0</v>
      </c>
      <c r="U99" s="198">
        <f t="shared" si="30"/>
        <v>16.453138339999999</v>
      </c>
      <c r="V99" s="198">
        <f t="shared" si="31"/>
        <v>0</v>
      </c>
      <c r="W99" s="198">
        <f t="shared" si="32"/>
        <v>0</v>
      </c>
      <c r="X99" s="198">
        <f t="shared" si="33"/>
        <v>16.453138339999999</v>
      </c>
      <c r="Y99" s="198">
        <f t="shared" si="34"/>
        <v>0</v>
      </c>
    </row>
    <row r="100" spans="1:25" s="188" customFormat="1">
      <c r="A100" s="200" t="s">
        <v>426</v>
      </c>
      <c r="B100" s="201" t="s">
        <v>427</v>
      </c>
      <c r="C100" s="192" t="s">
        <v>368</v>
      </c>
      <c r="D100" s="192" t="s">
        <v>419</v>
      </c>
      <c r="E100" s="202">
        <v>2021</v>
      </c>
      <c r="F100" s="182" t="s">
        <v>368</v>
      </c>
      <c r="G100" s="192" t="s">
        <v>368</v>
      </c>
      <c r="H100" s="192" t="s">
        <v>368</v>
      </c>
      <c r="I100" s="198">
        <f t="shared" si="26"/>
        <v>8.9604080800000006</v>
      </c>
      <c r="J100" s="198">
        <f t="shared" si="27"/>
        <v>8.9604080800000006</v>
      </c>
      <c r="K100" s="199">
        <f t="shared" si="28"/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f t="shared" si="29"/>
        <v>8.9604080800000006</v>
      </c>
      <c r="Q100" s="199">
        <v>0</v>
      </c>
      <c r="R100" s="199">
        <v>0</v>
      </c>
      <c r="S100" s="199">
        <v>8.9604080800000006</v>
      </c>
      <c r="T100" s="199">
        <v>0</v>
      </c>
      <c r="U100" s="198">
        <f t="shared" si="30"/>
        <v>8.9604080800000006</v>
      </c>
      <c r="V100" s="198">
        <f t="shared" si="31"/>
        <v>0</v>
      </c>
      <c r="W100" s="198">
        <f t="shared" si="32"/>
        <v>0</v>
      </c>
      <c r="X100" s="198">
        <f t="shared" si="33"/>
        <v>8.9604080800000006</v>
      </c>
      <c r="Y100" s="198">
        <f t="shared" si="34"/>
        <v>0</v>
      </c>
    </row>
    <row r="101" spans="1:25" s="188" customFormat="1">
      <c r="A101" s="200" t="s">
        <v>428</v>
      </c>
      <c r="B101" s="201" t="s">
        <v>429</v>
      </c>
      <c r="C101" s="192" t="s">
        <v>368</v>
      </c>
      <c r="D101" s="192" t="s">
        <v>419</v>
      </c>
      <c r="E101" s="202">
        <v>2021</v>
      </c>
      <c r="F101" s="182" t="s">
        <v>368</v>
      </c>
      <c r="G101" s="192" t="s">
        <v>368</v>
      </c>
      <c r="H101" s="192" t="s">
        <v>368</v>
      </c>
      <c r="I101" s="198">
        <f t="shared" si="26"/>
        <v>4.119924483088</v>
      </c>
      <c r="J101" s="198">
        <f t="shared" si="27"/>
        <v>4.119924483088</v>
      </c>
      <c r="K101" s="199">
        <f t="shared" si="28"/>
        <v>1.94944446</v>
      </c>
      <c r="L101" s="199">
        <v>0</v>
      </c>
      <c r="M101" s="199">
        <v>0</v>
      </c>
      <c r="N101" s="199">
        <f>0.97472223*2</f>
        <v>1.94944446</v>
      </c>
      <c r="O101" s="199">
        <v>0</v>
      </c>
      <c r="P101" s="199">
        <f t="shared" si="29"/>
        <v>2.1704800230879999</v>
      </c>
      <c r="Q101" s="199">
        <v>0</v>
      </c>
      <c r="R101" s="199">
        <v>0</v>
      </c>
      <c r="S101" s="199">
        <v>2.1704800230879999</v>
      </c>
      <c r="T101" s="199">
        <v>0</v>
      </c>
      <c r="U101" s="198">
        <f t="shared" si="30"/>
        <v>4.119924483088</v>
      </c>
      <c r="V101" s="198">
        <f t="shared" si="31"/>
        <v>0</v>
      </c>
      <c r="W101" s="198">
        <f t="shared" si="32"/>
        <v>0</v>
      </c>
      <c r="X101" s="198">
        <f t="shared" si="33"/>
        <v>4.119924483088</v>
      </c>
      <c r="Y101" s="198">
        <f t="shared" si="34"/>
        <v>0</v>
      </c>
    </row>
    <row r="102" spans="1:25" s="188" customFormat="1" ht="31.5">
      <c r="A102" s="200" t="s">
        <v>430</v>
      </c>
      <c r="B102" s="201" t="s">
        <v>431</v>
      </c>
      <c r="C102" s="192" t="s">
        <v>368</v>
      </c>
      <c r="D102" s="192" t="s">
        <v>419</v>
      </c>
      <c r="E102" s="202">
        <v>2021</v>
      </c>
      <c r="F102" s="182" t="s">
        <v>368</v>
      </c>
      <c r="G102" s="192" t="s">
        <v>368</v>
      </c>
      <c r="H102" s="192" t="s">
        <v>368</v>
      </c>
      <c r="I102" s="198">
        <f t="shared" si="26"/>
        <v>7.6391625000000003</v>
      </c>
      <c r="J102" s="198">
        <f t="shared" si="27"/>
        <v>7.6391625000000003</v>
      </c>
      <c r="K102" s="199">
        <f t="shared" si="28"/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f t="shared" si="29"/>
        <v>7.6391625000000003</v>
      </c>
      <c r="Q102" s="199">
        <v>0</v>
      </c>
      <c r="R102" s="199">
        <v>0</v>
      </c>
      <c r="S102" s="199">
        <f>3.81958125*2</f>
        <v>7.6391625000000003</v>
      </c>
      <c r="T102" s="199">
        <v>0</v>
      </c>
      <c r="U102" s="198">
        <f t="shared" si="30"/>
        <v>7.6391625000000003</v>
      </c>
      <c r="V102" s="198">
        <f t="shared" si="31"/>
        <v>0</v>
      </c>
      <c r="W102" s="198">
        <f t="shared" si="32"/>
        <v>0</v>
      </c>
      <c r="X102" s="198">
        <f t="shared" si="33"/>
        <v>7.6391625000000003</v>
      </c>
      <c r="Y102" s="198">
        <f t="shared" si="34"/>
        <v>0</v>
      </c>
    </row>
    <row r="103" spans="1:25" s="188" customFormat="1" ht="31.5">
      <c r="A103" s="200" t="s">
        <v>432</v>
      </c>
      <c r="B103" s="201" t="s">
        <v>433</v>
      </c>
      <c r="C103" s="192" t="s">
        <v>368</v>
      </c>
      <c r="D103" s="192" t="s">
        <v>419</v>
      </c>
      <c r="E103" s="202">
        <v>2021</v>
      </c>
      <c r="F103" s="182" t="s">
        <v>368</v>
      </c>
      <c r="G103" s="192" t="s">
        <v>368</v>
      </c>
      <c r="H103" s="192" t="s">
        <v>368</v>
      </c>
      <c r="I103" s="198">
        <f t="shared" si="26"/>
        <v>1.7778124880000001</v>
      </c>
      <c r="J103" s="198">
        <f t="shared" si="27"/>
        <v>1.7778124880000001</v>
      </c>
      <c r="K103" s="199">
        <f t="shared" si="28"/>
        <v>1.1787000000000001</v>
      </c>
      <c r="L103" s="199">
        <v>0</v>
      </c>
      <c r="M103" s="199">
        <v>0</v>
      </c>
      <c r="N103" s="199">
        <f>0.58835+0.59035</f>
        <v>1.1787000000000001</v>
      </c>
      <c r="O103" s="199">
        <v>0</v>
      </c>
      <c r="P103" s="199">
        <f t="shared" si="29"/>
        <v>0.59911248800000005</v>
      </c>
      <c r="Q103" s="199">
        <v>0</v>
      </c>
      <c r="R103" s="199">
        <v>0</v>
      </c>
      <c r="S103" s="199">
        <v>0.59911248800000005</v>
      </c>
      <c r="T103" s="199">
        <v>0</v>
      </c>
      <c r="U103" s="198">
        <f t="shared" si="30"/>
        <v>1.7778124880000001</v>
      </c>
      <c r="V103" s="198">
        <f t="shared" si="31"/>
        <v>0</v>
      </c>
      <c r="W103" s="198">
        <f t="shared" si="32"/>
        <v>0</v>
      </c>
      <c r="X103" s="198">
        <f t="shared" si="33"/>
        <v>1.7778124880000001</v>
      </c>
      <c r="Y103" s="198">
        <f t="shared" si="34"/>
        <v>0</v>
      </c>
    </row>
    <row r="104" spans="1:25" s="188" customFormat="1" ht="31.5">
      <c r="A104" s="200" t="s">
        <v>434</v>
      </c>
      <c r="B104" s="201" t="s">
        <v>435</v>
      </c>
      <c r="C104" s="192" t="s">
        <v>368</v>
      </c>
      <c r="D104" s="192" t="s">
        <v>419</v>
      </c>
      <c r="E104" s="202">
        <v>2020</v>
      </c>
      <c r="F104" s="182" t="s">
        <v>368</v>
      </c>
      <c r="G104" s="192" t="s">
        <v>368</v>
      </c>
      <c r="H104" s="192" t="s">
        <v>368</v>
      </c>
      <c r="I104" s="198">
        <f t="shared" si="26"/>
        <v>3.7334058300000001</v>
      </c>
      <c r="J104" s="198">
        <f t="shared" si="27"/>
        <v>3.7334058300000001</v>
      </c>
      <c r="K104" s="199">
        <f t="shared" si="28"/>
        <v>3.7334058300000001</v>
      </c>
      <c r="L104" s="199">
        <v>0</v>
      </c>
      <c r="M104" s="199">
        <v>0</v>
      </c>
      <c r="N104" s="199">
        <v>3.7334058300000001</v>
      </c>
      <c r="O104" s="199">
        <v>0</v>
      </c>
      <c r="P104" s="199">
        <f t="shared" si="29"/>
        <v>0</v>
      </c>
      <c r="Q104" s="199">
        <v>0</v>
      </c>
      <c r="R104" s="199">
        <v>0</v>
      </c>
      <c r="S104" s="199">
        <v>0</v>
      </c>
      <c r="T104" s="199">
        <v>0</v>
      </c>
      <c r="U104" s="198">
        <f t="shared" si="30"/>
        <v>3.7334058300000001</v>
      </c>
      <c r="V104" s="198">
        <f t="shared" si="31"/>
        <v>0</v>
      </c>
      <c r="W104" s="198">
        <f t="shared" si="32"/>
        <v>0</v>
      </c>
      <c r="X104" s="198">
        <f t="shared" si="33"/>
        <v>3.7334058300000001</v>
      </c>
      <c r="Y104" s="198">
        <f t="shared" si="34"/>
        <v>0</v>
      </c>
    </row>
    <row r="105" spans="1:25" s="188" customFormat="1">
      <c r="A105" s="200" t="s">
        <v>436</v>
      </c>
      <c r="B105" s="201" t="s">
        <v>437</v>
      </c>
      <c r="C105" s="192" t="s">
        <v>368</v>
      </c>
      <c r="D105" s="192" t="s">
        <v>419</v>
      </c>
      <c r="E105" s="202">
        <v>2020</v>
      </c>
      <c r="F105" s="182" t="s">
        <v>368</v>
      </c>
      <c r="G105" s="192" t="s">
        <v>368</v>
      </c>
      <c r="H105" s="192" t="s">
        <v>368</v>
      </c>
      <c r="I105" s="198">
        <f t="shared" si="26"/>
        <v>1.545725</v>
      </c>
      <c r="J105" s="198">
        <f t="shared" si="27"/>
        <v>1.545725</v>
      </c>
      <c r="K105" s="199">
        <f t="shared" si="28"/>
        <v>1.545725</v>
      </c>
      <c r="L105" s="199">
        <v>0</v>
      </c>
      <c r="M105" s="199">
        <v>0</v>
      </c>
      <c r="N105" s="199">
        <v>1.545725</v>
      </c>
      <c r="O105" s="199">
        <v>0</v>
      </c>
      <c r="P105" s="199">
        <f t="shared" si="29"/>
        <v>0</v>
      </c>
      <c r="Q105" s="199">
        <v>0</v>
      </c>
      <c r="R105" s="199">
        <v>0</v>
      </c>
      <c r="S105" s="199">
        <v>0</v>
      </c>
      <c r="T105" s="199">
        <v>0</v>
      </c>
      <c r="U105" s="198">
        <f t="shared" si="30"/>
        <v>1.545725</v>
      </c>
      <c r="V105" s="198">
        <f t="shared" si="31"/>
        <v>0</v>
      </c>
      <c r="W105" s="198">
        <f t="shared" si="32"/>
        <v>0</v>
      </c>
      <c r="X105" s="198">
        <f t="shared" si="33"/>
        <v>1.545725</v>
      </c>
      <c r="Y105" s="198">
        <f t="shared" si="34"/>
        <v>0</v>
      </c>
    </row>
    <row r="106" spans="1:25" s="188" customFormat="1">
      <c r="A106" s="200" t="s">
        <v>438</v>
      </c>
      <c r="B106" s="201" t="s">
        <v>439</v>
      </c>
      <c r="C106" s="192" t="s">
        <v>368</v>
      </c>
      <c r="D106" s="192" t="s">
        <v>419</v>
      </c>
      <c r="E106" s="202">
        <v>2020</v>
      </c>
      <c r="F106" s="182" t="s">
        <v>368</v>
      </c>
      <c r="G106" s="192" t="s">
        <v>368</v>
      </c>
      <c r="H106" s="192" t="s">
        <v>368</v>
      </c>
      <c r="I106" s="198">
        <f t="shared" si="26"/>
        <v>3.895375</v>
      </c>
      <c r="J106" s="198">
        <f t="shared" si="27"/>
        <v>3.895375</v>
      </c>
      <c r="K106" s="199">
        <f t="shared" si="28"/>
        <v>3.895375</v>
      </c>
      <c r="L106" s="199">
        <v>0</v>
      </c>
      <c r="M106" s="199">
        <v>0</v>
      </c>
      <c r="N106" s="199">
        <f>1.9476875*2</f>
        <v>3.895375</v>
      </c>
      <c r="O106" s="199">
        <v>0</v>
      </c>
      <c r="P106" s="199">
        <f t="shared" si="29"/>
        <v>0</v>
      </c>
      <c r="Q106" s="199">
        <v>0</v>
      </c>
      <c r="R106" s="199">
        <v>0</v>
      </c>
      <c r="S106" s="199">
        <v>0</v>
      </c>
      <c r="T106" s="199">
        <v>0</v>
      </c>
      <c r="U106" s="198">
        <f t="shared" si="30"/>
        <v>3.895375</v>
      </c>
      <c r="V106" s="198">
        <f t="shared" si="31"/>
        <v>0</v>
      </c>
      <c r="W106" s="198">
        <f t="shared" si="32"/>
        <v>0</v>
      </c>
      <c r="X106" s="198">
        <f t="shared" si="33"/>
        <v>3.895375</v>
      </c>
      <c r="Y106" s="198">
        <f t="shared" si="34"/>
        <v>0</v>
      </c>
    </row>
    <row r="107" spans="1:25" s="188" customFormat="1">
      <c r="A107" s="200" t="s">
        <v>440</v>
      </c>
      <c r="B107" s="201" t="s">
        <v>441</v>
      </c>
      <c r="C107" s="192" t="s">
        <v>368</v>
      </c>
      <c r="D107" s="192" t="s">
        <v>419</v>
      </c>
      <c r="E107" s="202">
        <v>2020</v>
      </c>
      <c r="F107" s="182" t="s">
        <v>368</v>
      </c>
      <c r="G107" s="192" t="s">
        <v>368</v>
      </c>
      <c r="H107" s="192" t="s">
        <v>368</v>
      </c>
      <c r="I107" s="198">
        <f t="shared" si="26"/>
        <v>2.5625000099999999</v>
      </c>
      <c r="J107" s="198">
        <f t="shared" si="27"/>
        <v>2.5625000099999999</v>
      </c>
      <c r="K107" s="199">
        <f t="shared" si="28"/>
        <v>2.5625000099999999</v>
      </c>
      <c r="L107" s="199">
        <v>0</v>
      </c>
      <c r="M107" s="199">
        <v>0</v>
      </c>
      <c r="N107" s="199">
        <f>0.85416667*3</f>
        <v>2.5625000099999999</v>
      </c>
      <c r="O107" s="199">
        <v>0</v>
      </c>
      <c r="P107" s="199">
        <f t="shared" si="29"/>
        <v>0</v>
      </c>
      <c r="Q107" s="199">
        <v>0</v>
      </c>
      <c r="R107" s="199">
        <v>0</v>
      </c>
      <c r="S107" s="199">
        <v>0</v>
      </c>
      <c r="T107" s="199">
        <v>0</v>
      </c>
      <c r="U107" s="198">
        <f t="shared" si="30"/>
        <v>2.5625000099999999</v>
      </c>
      <c r="V107" s="198">
        <f t="shared" si="31"/>
        <v>0</v>
      </c>
      <c r="W107" s="198">
        <f t="shared" si="32"/>
        <v>0</v>
      </c>
      <c r="X107" s="198">
        <f t="shared" si="33"/>
        <v>2.5625000099999999</v>
      </c>
      <c r="Y107" s="198">
        <f t="shared" si="34"/>
        <v>0</v>
      </c>
    </row>
    <row r="108" spans="1:25" s="188" customFormat="1" ht="31.5">
      <c r="A108" s="200" t="s">
        <v>442</v>
      </c>
      <c r="B108" s="201" t="s">
        <v>443</v>
      </c>
      <c r="C108" s="192" t="s">
        <v>368</v>
      </c>
      <c r="D108" s="192" t="s">
        <v>419</v>
      </c>
      <c r="E108" s="202">
        <v>2021</v>
      </c>
      <c r="F108" s="182" t="s">
        <v>368</v>
      </c>
      <c r="G108" s="192" t="s">
        <v>368</v>
      </c>
      <c r="H108" s="192" t="s">
        <v>368</v>
      </c>
      <c r="I108" s="198">
        <f t="shared" si="26"/>
        <v>4.6556350000000002</v>
      </c>
      <c r="J108" s="198">
        <f t="shared" si="27"/>
        <v>4.6556350000000002</v>
      </c>
      <c r="K108" s="199">
        <f>N108</f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f>S108</f>
        <v>4.6556350000000002</v>
      </c>
      <c r="Q108" s="199">
        <v>0</v>
      </c>
      <c r="R108" s="199">
        <v>0</v>
      </c>
      <c r="S108" s="199">
        <f>0.931127*5</f>
        <v>4.6556350000000002</v>
      </c>
      <c r="T108" s="199">
        <v>0</v>
      </c>
      <c r="U108" s="198">
        <f t="shared" si="30"/>
        <v>4.6556350000000002</v>
      </c>
      <c r="V108" s="198">
        <f t="shared" si="31"/>
        <v>0</v>
      </c>
      <c r="W108" s="198">
        <f t="shared" si="32"/>
        <v>0</v>
      </c>
      <c r="X108" s="198">
        <f t="shared" si="33"/>
        <v>4.6556350000000002</v>
      </c>
      <c r="Y108" s="198">
        <f t="shared" si="34"/>
        <v>0</v>
      </c>
    </row>
    <row r="109" spans="1:25" s="188" customFormat="1" ht="47.25">
      <c r="A109" s="200" t="s">
        <v>444</v>
      </c>
      <c r="B109" s="204" t="s">
        <v>445</v>
      </c>
      <c r="C109" s="192" t="s">
        <v>368</v>
      </c>
      <c r="D109" s="192" t="s">
        <v>419</v>
      </c>
      <c r="E109" s="202">
        <v>2020</v>
      </c>
      <c r="F109" s="182" t="s">
        <v>368</v>
      </c>
      <c r="G109" s="192" t="s">
        <v>368</v>
      </c>
      <c r="H109" s="192" t="s">
        <v>368</v>
      </c>
      <c r="I109" s="198">
        <f t="shared" si="26"/>
        <v>1.1710416666666668</v>
      </c>
      <c r="J109" s="198">
        <f t="shared" si="27"/>
        <v>1.1710416666666668</v>
      </c>
      <c r="K109" s="199">
        <f t="shared" si="28"/>
        <v>1.1710416666666668</v>
      </c>
      <c r="L109" s="199">
        <v>0</v>
      </c>
      <c r="M109" s="199">
        <v>0</v>
      </c>
      <c r="N109" s="199">
        <f>1.40525/1.2</f>
        <v>1.1710416666666668</v>
      </c>
      <c r="O109" s="199">
        <v>0</v>
      </c>
      <c r="P109" s="199">
        <f t="shared" si="29"/>
        <v>0</v>
      </c>
      <c r="Q109" s="199">
        <v>0</v>
      </c>
      <c r="R109" s="199">
        <v>0</v>
      </c>
      <c r="S109" s="199">
        <v>0</v>
      </c>
      <c r="T109" s="199">
        <v>0</v>
      </c>
      <c r="U109" s="198">
        <f t="shared" si="30"/>
        <v>1.1710416666666668</v>
      </c>
      <c r="V109" s="198">
        <f t="shared" si="31"/>
        <v>0</v>
      </c>
      <c r="W109" s="198">
        <f t="shared" si="32"/>
        <v>0</v>
      </c>
      <c r="X109" s="198">
        <f t="shared" si="33"/>
        <v>1.1710416666666668</v>
      </c>
      <c r="Y109" s="198">
        <f t="shared" si="34"/>
        <v>0</v>
      </c>
    </row>
    <row r="110" spans="1:25" s="188" customFormat="1">
      <c r="A110" s="200" t="s">
        <v>446</v>
      </c>
      <c r="B110" s="201" t="s">
        <v>447</v>
      </c>
      <c r="C110" s="192" t="s">
        <v>368</v>
      </c>
      <c r="D110" s="192" t="s">
        <v>419</v>
      </c>
      <c r="E110" s="202">
        <v>2020</v>
      </c>
      <c r="F110" s="182" t="s">
        <v>368</v>
      </c>
      <c r="G110" s="192" t="s">
        <v>368</v>
      </c>
      <c r="H110" s="192" t="s">
        <v>368</v>
      </c>
      <c r="I110" s="198">
        <f t="shared" si="26"/>
        <v>5.8875084000000001E-2</v>
      </c>
      <c r="J110" s="198">
        <f t="shared" si="27"/>
        <v>5.8875084000000001E-2</v>
      </c>
      <c r="K110" s="199">
        <f t="shared" si="28"/>
        <v>5.8875084000000001E-2</v>
      </c>
      <c r="L110" s="199">
        <v>0</v>
      </c>
      <c r="M110" s="199">
        <v>0</v>
      </c>
      <c r="N110" s="199">
        <f>0.058875084</f>
        <v>5.8875084000000001E-2</v>
      </c>
      <c r="O110" s="199">
        <v>0</v>
      </c>
      <c r="P110" s="199">
        <f t="shared" si="29"/>
        <v>0</v>
      </c>
      <c r="Q110" s="199">
        <v>0</v>
      </c>
      <c r="R110" s="199">
        <v>0</v>
      </c>
      <c r="S110" s="199">
        <v>0</v>
      </c>
      <c r="T110" s="199">
        <v>0</v>
      </c>
      <c r="U110" s="198">
        <f t="shared" si="30"/>
        <v>5.8875084000000001E-2</v>
      </c>
      <c r="V110" s="198">
        <f t="shared" si="31"/>
        <v>0</v>
      </c>
      <c r="W110" s="198">
        <f t="shared" si="32"/>
        <v>0</v>
      </c>
      <c r="X110" s="198">
        <f t="shared" si="33"/>
        <v>5.8875084000000001E-2</v>
      </c>
      <c r="Y110" s="198">
        <f t="shared" si="34"/>
        <v>0</v>
      </c>
    </row>
    <row r="111" spans="1:25" s="188" customFormat="1">
      <c r="A111" s="200" t="s">
        <v>448</v>
      </c>
      <c r="B111" s="201" t="s">
        <v>449</v>
      </c>
      <c r="C111" s="192" t="s">
        <v>368</v>
      </c>
      <c r="D111" s="192" t="s">
        <v>419</v>
      </c>
      <c r="E111" s="202">
        <v>2021</v>
      </c>
      <c r="F111" s="182" t="s">
        <v>368</v>
      </c>
      <c r="G111" s="192" t="s">
        <v>368</v>
      </c>
      <c r="H111" s="192" t="s">
        <v>368</v>
      </c>
      <c r="I111" s="198">
        <f t="shared" si="26"/>
        <v>0.72210119883563717</v>
      </c>
      <c r="J111" s="198">
        <f t="shared" si="27"/>
        <v>0.72210119883563717</v>
      </c>
      <c r="K111" s="199">
        <f t="shared" si="28"/>
        <v>0.27008324933333322</v>
      </c>
      <c r="L111" s="199">
        <v>0</v>
      </c>
      <c r="M111" s="199">
        <v>0</v>
      </c>
      <c r="N111" s="199">
        <f>1.5-N109-N110</f>
        <v>0.27008324933333322</v>
      </c>
      <c r="O111" s="199">
        <v>0</v>
      </c>
      <c r="P111" s="199">
        <f t="shared" si="29"/>
        <v>0.45201794950230401</v>
      </c>
      <c r="Q111" s="199">
        <v>0</v>
      </c>
      <c r="R111" s="199">
        <v>0</v>
      </c>
      <c r="S111" s="199">
        <v>0.45201794950230401</v>
      </c>
      <c r="T111" s="199">
        <v>0</v>
      </c>
      <c r="U111" s="198">
        <f t="shared" si="30"/>
        <v>0.72210119883563717</v>
      </c>
      <c r="V111" s="198">
        <f t="shared" si="31"/>
        <v>0</v>
      </c>
      <c r="W111" s="198">
        <f t="shared" si="32"/>
        <v>0</v>
      </c>
      <c r="X111" s="198">
        <f t="shared" si="33"/>
        <v>0.72210119883563717</v>
      </c>
      <c r="Y111" s="198">
        <f t="shared" si="34"/>
        <v>0</v>
      </c>
    </row>
    <row r="112" spans="1:25" s="188" customFormat="1" ht="31.5">
      <c r="A112" s="200" t="s">
        <v>450</v>
      </c>
      <c r="B112" s="201" t="s">
        <v>451</v>
      </c>
      <c r="C112" s="192" t="s">
        <v>368</v>
      </c>
      <c r="D112" s="192" t="s">
        <v>419</v>
      </c>
      <c r="E112" s="202">
        <v>2020</v>
      </c>
      <c r="F112" s="182" t="s">
        <v>368</v>
      </c>
      <c r="G112" s="192" t="s">
        <v>368</v>
      </c>
      <c r="H112" s="192" t="s">
        <v>368</v>
      </c>
      <c r="I112" s="198">
        <f t="shared" si="26"/>
        <v>1.8429008333333332</v>
      </c>
      <c r="J112" s="198">
        <f t="shared" si="27"/>
        <v>1.8429008333333332</v>
      </c>
      <c r="K112" s="199">
        <f>N112</f>
        <v>1.8429008333333332</v>
      </c>
      <c r="L112" s="199">
        <v>0</v>
      </c>
      <c r="M112" s="199">
        <v>0</v>
      </c>
      <c r="N112" s="199">
        <f>1.491481/1.2+0.6</f>
        <v>1.8429008333333332</v>
      </c>
      <c r="O112" s="199">
        <v>0</v>
      </c>
      <c r="P112" s="199">
        <f>S112</f>
        <v>0</v>
      </c>
      <c r="Q112" s="199">
        <v>0</v>
      </c>
      <c r="R112" s="199">
        <v>0</v>
      </c>
      <c r="S112" s="199">
        <v>0</v>
      </c>
      <c r="T112" s="199">
        <v>0</v>
      </c>
      <c r="U112" s="198">
        <f t="shared" si="30"/>
        <v>1.8429008333333332</v>
      </c>
      <c r="V112" s="198">
        <f t="shared" si="31"/>
        <v>0</v>
      </c>
      <c r="W112" s="198">
        <f t="shared" si="32"/>
        <v>0</v>
      </c>
      <c r="X112" s="198">
        <f t="shared" si="33"/>
        <v>1.8429008333333332</v>
      </c>
      <c r="Y112" s="198">
        <f t="shared" si="34"/>
        <v>0</v>
      </c>
    </row>
    <row r="113" spans="1:25" s="188" customFormat="1" ht="31.5">
      <c r="A113" s="200" t="s">
        <v>452</v>
      </c>
      <c r="B113" s="204" t="s">
        <v>453</v>
      </c>
      <c r="C113" s="192" t="s">
        <v>368</v>
      </c>
      <c r="D113" s="192" t="s">
        <v>419</v>
      </c>
      <c r="E113" s="203">
        <v>0</v>
      </c>
      <c r="F113" s="182" t="s">
        <v>368</v>
      </c>
      <c r="G113" s="192" t="s">
        <v>368</v>
      </c>
      <c r="H113" s="192" t="s">
        <v>368</v>
      </c>
      <c r="I113" s="198">
        <f t="shared" si="26"/>
        <v>0</v>
      </c>
      <c r="J113" s="198">
        <f t="shared" si="27"/>
        <v>0</v>
      </c>
      <c r="K113" s="199">
        <f t="shared" si="28"/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f t="shared" si="29"/>
        <v>0</v>
      </c>
      <c r="Q113" s="199">
        <v>0</v>
      </c>
      <c r="R113" s="199">
        <v>0</v>
      </c>
      <c r="S113" s="199">
        <v>0</v>
      </c>
      <c r="T113" s="199">
        <v>0</v>
      </c>
      <c r="U113" s="198">
        <f t="shared" si="30"/>
        <v>0</v>
      </c>
      <c r="V113" s="198">
        <f t="shared" si="31"/>
        <v>0</v>
      </c>
      <c r="W113" s="198">
        <f t="shared" si="32"/>
        <v>0</v>
      </c>
      <c r="X113" s="198">
        <f t="shared" si="33"/>
        <v>0</v>
      </c>
      <c r="Y113" s="198">
        <f t="shared" si="34"/>
        <v>0</v>
      </c>
    </row>
    <row r="114" spans="1:25" s="188" customFormat="1" ht="47.25">
      <c r="A114" s="200" t="s">
        <v>454</v>
      </c>
      <c r="B114" s="201" t="s">
        <v>455</v>
      </c>
      <c r="C114" s="192" t="s">
        <v>368</v>
      </c>
      <c r="D114" s="192" t="s">
        <v>419</v>
      </c>
      <c r="E114" s="202">
        <v>2021</v>
      </c>
      <c r="F114" s="182" t="s">
        <v>368</v>
      </c>
      <c r="G114" s="192" t="s">
        <v>368</v>
      </c>
      <c r="H114" s="192" t="s">
        <v>368</v>
      </c>
      <c r="I114" s="198">
        <f t="shared" si="26"/>
        <v>6.1157461727232008</v>
      </c>
      <c r="J114" s="198">
        <f t="shared" si="27"/>
        <v>6.1157461727232008</v>
      </c>
      <c r="K114" s="199">
        <f t="shared" si="28"/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f t="shared" si="29"/>
        <v>6.1157461727232008</v>
      </c>
      <c r="Q114" s="199">
        <v>0</v>
      </c>
      <c r="R114" s="199">
        <v>0</v>
      </c>
      <c r="S114" s="199">
        <v>6.1157461727232008</v>
      </c>
      <c r="T114" s="199">
        <v>0</v>
      </c>
      <c r="U114" s="198">
        <f t="shared" si="30"/>
        <v>6.1157461727232008</v>
      </c>
      <c r="V114" s="198">
        <f t="shared" si="31"/>
        <v>0</v>
      </c>
      <c r="W114" s="198">
        <f t="shared" si="32"/>
        <v>0</v>
      </c>
      <c r="X114" s="198">
        <f t="shared" si="33"/>
        <v>6.1157461727232008</v>
      </c>
      <c r="Y114" s="198">
        <f t="shared" si="34"/>
        <v>0</v>
      </c>
    </row>
    <row r="115" spans="1:25" s="35" customFormat="1">
      <c r="A115" s="113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</row>
    <row r="116" spans="1:25" s="35" customFormat="1">
      <c r="A116" s="113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</row>
    <row r="117" spans="1:25" s="35" customFormat="1">
      <c r="A117" s="113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</row>
    <row r="118" spans="1:25" s="35" customFormat="1">
      <c r="A118" s="113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</row>
    <row r="120" spans="1:25" s="35" customFormat="1">
      <c r="A120" s="288" t="s">
        <v>228</v>
      </c>
      <c r="B120" s="288"/>
      <c r="C120" s="288"/>
      <c r="D120" s="288"/>
      <c r="E120" s="288"/>
      <c r="F120" s="288"/>
      <c r="G120" s="288"/>
      <c r="H120" s="288"/>
      <c r="I120" s="288"/>
      <c r="J120" s="288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</row>
    <row r="121" spans="1:25" s="35" customFormat="1">
      <c r="A121" s="287" t="s">
        <v>226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</row>
    <row r="122" spans="1:25">
      <c r="A122" s="275" t="s">
        <v>255</v>
      </c>
      <c r="B122" s="275"/>
      <c r="C122" s="275"/>
      <c r="D122" s="275"/>
      <c r="E122" s="275"/>
      <c r="F122" s="275"/>
      <c r="G122" s="275"/>
      <c r="H122" s="275"/>
      <c r="I122" s="275"/>
      <c r="J122" s="275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</row>
    <row r="123" spans="1:25">
      <c r="A123" s="1"/>
      <c r="B123" s="1"/>
      <c r="C123" s="1"/>
      <c r="D123" s="1"/>
      <c r="E123" s="1"/>
      <c r="G123" s="1"/>
      <c r="H123" s="1"/>
      <c r="I123" s="1"/>
    </row>
    <row r="124" spans="1:25">
      <c r="I124" s="40"/>
    </row>
    <row r="125" spans="1:25">
      <c r="A125" s="275"/>
      <c r="B125" s="275"/>
      <c r="C125" s="275"/>
      <c r="D125" s="275"/>
      <c r="E125" s="275"/>
      <c r="F125" s="275"/>
      <c r="G125" s="275"/>
      <c r="H125" s="275"/>
      <c r="I125" s="40"/>
    </row>
    <row r="126" spans="1:25">
      <c r="A126" s="275"/>
      <c r="B126" s="275"/>
      <c r="C126" s="275"/>
      <c r="D126" s="275"/>
      <c r="E126" s="275"/>
      <c r="F126" s="275"/>
      <c r="G126" s="275"/>
      <c r="H126" s="275"/>
      <c r="I126" s="40"/>
    </row>
    <row r="127" spans="1:25">
      <c r="A127" s="276"/>
      <c r="B127" s="276"/>
      <c r="C127" s="276"/>
      <c r="D127" s="276"/>
      <c r="E127" s="276"/>
      <c r="F127" s="276"/>
      <c r="G127" s="276"/>
      <c r="H127" s="276"/>
    </row>
    <row r="128" spans="1:25">
      <c r="B128" s="272"/>
      <c r="C128" s="272"/>
      <c r="D128" s="272"/>
      <c r="E128" s="272"/>
      <c r="F128" s="272"/>
      <c r="G128" s="272"/>
      <c r="H128" s="272"/>
      <c r="I128" s="272"/>
    </row>
    <row r="129" spans="2:9">
      <c r="B129" s="277"/>
      <c r="C129" s="277"/>
      <c r="D129" s="277"/>
      <c r="E129" s="277"/>
      <c r="F129" s="277"/>
      <c r="G129" s="277"/>
      <c r="H129" s="277"/>
      <c r="I129" s="277"/>
    </row>
    <row r="130" spans="2:9">
      <c r="B130" s="272"/>
      <c r="C130" s="272"/>
      <c r="D130" s="272"/>
      <c r="E130" s="272"/>
      <c r="F130" s="272"/>
      <c r="G130" s="272"/>
      <c r="H130" s="272"/>
      <c r="I130" s="272"/>
    </row>
    <row r="131" spans="2:9">
      <c r="B131" s="273"/>
      <c r="C131" s="273"/>
      <c r="D131" s="273"/>
      <c r="E131" s="273"/>
      <c r="F131" s="273"/>
      <c r="G131" s="273"/>
      <c r="H131" s="273"/>
      <c r="I131" s="273"/>
    </row>
    <row r="132" spans="2:9">
      <c r="B132" s="30"/>
    </row>
    <row r="133" spans="2:9">
      <c r="B133" s="274"/>
      <c r="C133" s="274"/>
      <c r="D133" s="274"/>
      <c r="E133" s="274"/>
      <c r="F133" s="274"/>
      <c r="G133" s="274"/>
      <c r="H133" s="274"/>
      <c r="I133" s="274"/>
    </row>
  </sheetData>
  <mergeCells count="28">
    <mergeCell ref="A121:J121"/>
    <mergeCell ref="A122:J122"/>
    <mergeCell ref="K11:O11"/>
    <mergeCell ref="A120:J120"/>
    <mergeCell ref="A4:T4"/>
    <mergeCell ref="A7:T7"/>
    <mergeCell ref="E10:E11"/>
    <mergeCell ref="A8:T8"/>
    <mergeCell ref="I10:I11"/>
    <mergeCell ref="J10:J11"/>
    <mergeCell ref="K10:Y10"/>
    <mergeCell ref="A5:T5"/>
    <mergeCell ref="B10:B12"/>
    <mergeCell ref="C10:C12"/>
    <mergeCell ref="A10:A12"/>
    <mergeCell ref="D10:D12"/>
    <mergeCell ref="F10:H10"/>
    <mergeCell ref="F11:H11"/>
    <mergeCell ref="P11:T11"/>
    <mergeCell ref="U11:Y11"/>
    <mergeCell ref="B130:I130"/>
    <mergeCell ref="B131:I131"/>
    <mergeCell ref="B133:I133"/>
    <mergeCell ref="A125:H125"/>
    <mergeCell ref="A126:H126"/>
    <mergeCell ref="A127:H127"/>
    <mergeCell ref="B128:I128"/>
    <mergeCell ref="B129:I129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39" firstPageNumber="3" fitToWidth="2" orientation="landscape" useFirstPageNumber="1" r:id="rId1"/>
  <headerFooter>
    <oddHeader>&amp;C&amp;16&amp;P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W124"/>
  <sheetViews>
    <sheetView view="pageBreakPreview" topLeftCell="A64" zoomScale="70" zoomScaleNormal="70" zoomScaleSheetLayoutView="70" workbookViewId="0">
      <selection activeCell="M92" sqref="M92"/>
    </sheetView>
  </sheetViews>
  <sheetFormatPr defaultRowHeight="15.75"/>
  <cols>
    <col min="1" max="1" width="10.875" style="27" customWidth="1"/>
    <col min="2" max="2" width="36.875" style="27" bestFit="1" customWidth="1"/>
    <col min="3" max="3" width="13.25" style="27" customWidth="1"/>
    <col min="4" max="4" width="6.75" style="27" customWidth="1"/>
    <col min="5" max="5" width="13" style="27" customWidth="1"/>
    <col min="6" max="6" width="29" style="27" customWidth="1"/>
    <col min="7" max="7" width="10.125" style="27" customWidth="1"/>
    <col min="8" max="8" width="8.875" style="27" customWidth="1"/>
    <col min="9" max="9" width="9.5" style="27" customWidth="1"/>
    <col min="10" max="10" width="8.75" style="27" customWidth="1"/>
    <col min="11" max="11" width="9.25" style="27" customWidth="1"/>
    <col min="12" max="12" width="11.75" style="27" customWidth="1"/>
    <col min="13" max="13" width="12.25" style="27" customWidth="1"/>
    <col min="14" max="16" width="16.625" style="27" customWidth="1"/>
    <col min="17" max="17" width="7.25" style="27" customWidth="1"/>
    <col min="18" max="18" width="9.875" style="27" customWidth="1"/>
    <col min="19" max="19" width="7.125" style="27" customWidth="1"/>
    <col min="20" max="20" width="6" style="1" customWidth="1"/>
    <col min="21" max="21" width="8.375" style="1" customWidth="1"/>
    <col min="22" max="22" width="5.625" style="1" customWidth="1"/>
    <col min="23" max="23" width="7.375" style="1" customWidth="1"/>
    <col min="24" max="24" width="10" style="1" customWidth="1"/>
    <col min="25" max="25" width="7.875" style="1" customWidth="1"/>
    <col min="26" max="26" width="6.75" style="1" customWidth="1"/>
    <col min="27" max="27" width="9" style="1" customWidth="1"/>
    <col min="28" max="28" width="6.125" style="1" customWidth="1"/>
    <col min="29" max="29" width="6.75" style="1" customWidth="1"/>
    <col min="30" max="30" width="9.375" style="1" customWidth="1"/>
    <col min="31" max="31" width="7.375" style="1" customWidth="1"/>
    <col min="32" max="38" width="7.25" style="1" customWidth="1"/>
    <col min="39" max="39" width="8.625" style="1" customWidth="1"/>
    <col min="40" max="40" width="6.125" style="1" customWidth="1"/>
    <col min="41" max="41" width="6.875" style="1" customWidth="1"/>
    <col min="42" max="42" width="9.625" style="1" customWidth="1"/>
    <col min="43" max="43" width="6.75" style="1" customWidth="1"/>
    <col min="44" max="44" width="7.75" style="1" customWidth="1"/>
    <col min="45" max="16384" width="9" style="1"/>
  </cols>
  <sheetData>
    <row r="1" spans="1:49" ht="22.5">
      <c r="P1" s="58" t="s">
        <v>225</v>
      </c>
      <c r="T1" s="2"/>
      <c r="U1" s="2"/>
      <c r="V1" s="2"/>
      <c r="W1" s="2"/>
      <c r="X1" s="2"/>
    </row>
    <row r="2" spans="1:49" ht="22.5">
      <c r="P2" s="59" t="s">
        <v>227</v>
      </c>
      <c r="T2" s="2"/>
      <c r="U2" s="2"/>
      <c r="V2" s="2"/>
      <c r="W2" s="2"/>
      <c r="X2" s="2"/>
    </row>
    <row r="3" spans="1:49" ht="18.75">
      <c r="P3" s="59"/>
      <c r="T3" s="2"/>
      <c r="U3" s="2"/>
      <c r="V3" s="2"/>
      <c r="W3" s="2"/>
      <c r="X3" s="2"/>
    </row>
    <row r="4" spans="1:49" ht="18.75">
      <c r="A4" s="289" t="s">
        <v>138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T4" s="27"/>
      <c r="U4" s="27"/>
      <c r="V4" s="27"/>
      <c r="W4" s="27"/>
      <c r="X4" s="27"/>
    </row>
    <row r="5" spans="1:49" ht="18.75">
      <c r="A5" s="289" t="s">
        <v>140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42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</row>
    <row r="6" spans="1:49" s="33" customFormat="1" ht="18.7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9" ht="18.75">
      <c r="A7" s="279" t="str">
        <f>'1'!A7:T7</f>
        <v xml:space="preserve">Акционерное общество "Тамбовская сетевая компания" 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60"/>
      <c r="R7" s="60"/>
      <c r="S7" s="60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1:49">
      <c r="A8" s="281" t="s">
        <v>141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61"/>
      <c r="R8" s="61"/>
      <c r="S8" s="61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</row>
    <row r="9" spans="1:49" ht="15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9" ht="72.75" customHeight="1">
      <c r="A10" s="280" t="s">
        <v>72</v>
      </c>
      <c r="B10" s="280" t="s">
        <v>18</v>
      </c>
      <c r="C10" s="280" t="s">
        <v>1</v>
      </c>
      <c r="D10" s="283" t="s">
        <v>73</v>
      </c>
      <c r="E10" s="280" t="s">
        <v>74</v>
      </c>
      <c r="F10" s="280" t="s">
        <v>126</v>
      </c>
      <c r="G10" s="280" t="s">
        <v>97</v>
      </c>
      <c r="H10" s="280"/>
      <c r="I10" s="280"/>
      <c r="J10" s="280"/>
      <c r="K10" s="280"/>
      <c r="L10" s="285" t="s">
        <v>96</v>
      </c>
      <c r="M10" s="285"/>
      <c r="N10" s="280" t="s">
        <v>127</v>
      </c>
      <c r="O10" s="280"/>
      <c r="P10" s="28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9" ht="66" customHeight="1">
      <c r="A11" s="280"/>
      <c r="B11" s="280"/>
      <c r="C11" s="280"/>
      <c r="D11" s="283"/>
      <c r="E11" s="280"/>
      <c r="F11" s="280"/>
      <c r="G11" s="284" t="s">
        <v>10</v>
      </c>
      <c r="H11" s="285"/>
      <c r="I11" s="285"/>
      <c r="J11" s="285"/>
      <c r="K11" s="286"/>
      <c r="L11" s="284" t="s">
        <v>273</v>
      </c>
      <c r="M11" s="286"/>
      <c r="N11" s="182" t="s">
        <v>514</v>
      </c>
      <c r="O11" s="182" t="s">
        <v>369</v>
      </c>
      <c r="P11" s="280" t="s">
        <v>144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9" ht="143.25" customHeight="1">
      <c r="A12" s="280"/>
      <c r="B12" s="280"/>
      <c r="C12" s="280"/>
      <c r="D12" s="283"/>
      <c r="E12" s="41" t="s">
        <v>10</v>
      </c>
      <c r="F12" s="41" t="s">
        <v>125</v>
      </c>
      <c r="G12" s="39" t="s">
        <v>8</v>
      </c>
      <c r="H12" s="39" t="s">
        <v>16</v>
      </c>
      <c r="I12" s="39" t="s">
        <v>17</v>
      </c>
      <c r="J12" s="24" t="s">
        <v>57</v>
      </c>
      <c r="K12" s="24" t="s">
        <v>58</v>
      </c>
      <c r="L12" s="39" t="s">
        <v>7</v>
      </c>
      <c r="M12" s="39" t="s">
        <v>11</v>
      </c>
      <c r="N12" s="36" t="s">
        <v>131</v>
      </c>
      <c r="O12" s="36" t="s">
        <v>131</v>
      </c>
      <c r="P12" s="28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9" ht="19.5" customHeight="1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1" t="s">
        <v>203</v>
      </c>
      <c r="O13" s="31" t="s">
        <v>204</v>
      </c>
      <c r="P13" s="36">
        <v>15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9">
      <c r="A14" s="66"/>
      <c r="B14" s="6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9" s="35" customFormat="1" ht="31.5">
      <c r="A15" s="106">
        <v>0</v>
      </c>
      <c r="B15" s="106" t="s">
        <v>274</v>
      </c>
      <c r="C15" s="106" t="s">
        <v>275</v>
      </c>
      <c r="D15" s="112"/>
      <c r="E15" s="112"/>
      <c r="F15" s="134">
        <f>F16+F17+F18+F19+F20+F21</f>
        <v>892.6443293529228</v>
      </c>
      <c r="G15" s="134">
        <f t="shared" ref="G15:O15" si="0">G16+G17+G18+G19+G20+G21</f>
        <v>5710.101912107014</v>
      </c>
      <c r="H15" s="134">
        <f t="shared" si="0"/>
        <v>163.27679772237417</v>
      </c>
      <c r="I15" s="134">
        <f t="shared" si="0"/>
        <v>4234.7055084143603</v>
      </c>
      <c r="J15" s="134">
        <f t="shared" si="0"/>
        <v>876.07599552899251</v>
      </c>
      <c r="K15" s="134">
        <f t="shared" si="0"/>
        <v>434.04361044128666</v>
      </c>
      <c r="L15" s="134">
        <f t="shared" si="0"/>
        <v>0</v>
      </c>
      <c r="M15" s="134">
        <f t="shared" si="0"/>
        <v>307.79983473835728</v>
      </c>
      <c r="N15" s="134">
        <f t="shared" si="0"/>
        <v>149.9196080069467</v>
      </c>
      <c r="O15" s="134">
        <f t="shared" si="0"/>
        <v>157.88022673141057</v>
      </c>
      <c r="P15" s="134">
        <f>N15+O15</f>
        <v>307.79983473835728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</row>
    <row r="16" spans="1:49" s="35" customFormat="1">
      <c r="A16" s="115" t="s">
        <v>276</v>
      </c>
      <c r="B16" s="116" t="s">
        <v>277</v>
      </c>
      <c r="C16" s="115" t="s">
        <v>275</v>
      </c>
      <c r="D16" s="115" t="s">
        <v>368</v>
      </c>
      <c r="E16" s="115" t="s">
        <v>368</v>
      </c>
      <c r="F16" s="135">
        <f>F23</f>
        <v>0</v>
      </c>
      <c r="G16" s="135">
        <f t="shared" ref="G16:O16" si="1">G23</f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244">
        <f t="shared" ref="P16:P21" si="2">N16+O16</f>
        <v>0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</row>
    <row r="17" spans="1:44" s="35" customFormat="1" ht="31.5">
      <c r="A17" s="115" t="s">
        <v>278</v>
      </c>
      <c r="B17" s="116" t="s">
        <v>279</v>
      </c>
      <c r="C17" s="115" t="s">
        <v>275</v>
      </c>
      <c r="D17" s="115" t="s">
        <v>368</v>
      </c>
      <c r="E17" s="115" t="s">
        <v>368</v>
      </c>
      <c r="F17" s="135">
        <f>F43</f>
        <v>0</v>
      </c>
      <c r="G17" s="135">
        <f t="shared" ref="G17:O17" si="3">G43</f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5">
        <f t="shared" si="3"/>
        <v>0</v>
      </c>
      <c r="M17" s="135">
        <f t="shared" si="3"/>
        <v>0</v>
      </c>
      <c r="N17" s="135">
        <f t="shared" si="3"/>
        <v>0</v>
      </c>
      <c r="O17" s="135">
        <f t="shared" si="3"/>
        <v>0</v>
      </c>
      <c r="P17" s="244">
        <f t="shared" si="2"/>
        <v>0</v>
      </c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</row>
    <row r="18" spans="1:44" s="35" customFormat="1" ht="63">
      <c r="A18" s="115" t="s">
        <v>280</v>
      </c>
      <c r="B18" s="116" t="s">
        <v>281</v>
      </c>
      <c r="C18" s="115" t="s">
        <v>275</v>
      </c>
      <c r="D18" s="115" t="s">
        <v>368</v>
      </c>
      <c r="E18" s="115" t="s">
        <v>368</v>
      </c>
      <c r="F18" s="135">
        <f t="shared" ref="F18:O18" si="4">F62</f>
        <v>0</v>
      </c>
      <c r="G18" s="135">
        <f t="shared" si="4"/>
        <v>0</v>
      </c>
      <c r="H18" s="135">
        <f t="shared" si="4"/>
        <v>0</v>
      </c>
      <c r="I18" s="135">
        <f t="shared" si="4"/>
        <v>0</v>
      </c>
      <c r="J18" s="135">
        <f t="shared" si="4"/>
        <v>0</v>
      </c>
      <c r="K18" s="135">
        <f t="shared" si="4"/>
        <v>0</v>
      </c>
      <c r="L18" s="135">
        <f t="shared" si="4"/>
        <v>0</v>
      </c>
      <c r="M18" s="135">
        <f t="shared" si="4"/>
        <v>0</v>
      </c>
      <c r="N18" s="135">
        <f t="shared" si="4"/>
        <v>0</v>
      </c>
      <c r="O18" s="135">
        <f t="shared" si="4"/>
        <v>0</v>
      </c>
      <c r="P18" s="244">
        <f t="shared" si="2"/>
        <v>0</v>
      </c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</row>
    <row r="19" spans="1:44" s="35" customFormat="1" ht="31.5">
      <c r="A19" s="117" t="s">
        <v>282</v>
      </c>
      <c r="B19" s="118" t="s">
        <v>283</v>
      </c>
      <c r="C19" s="115" t="s">
        <v>275</v>
      </c>
      <c r="D19" s="115" t="s">
        <v>368</v>
      </c>
      <c r="E19" s="117" t="s">
        <v>368</v>
      </c>
      <c r="F19" s="136">
        <f t="shared" ref="F19:O19" si="5">F65</f>
        <v>892.6443293529228</v>
      </c>
      <c r="G19" s="136">
        <f t="shared" si="5"/>
        <v>5710.101912107014</v>
      </c>
      <c r="H19" s="136">
        <f t="shared" si="5"/>
        <v>163.27679772237417</v>
      </c>
      <c r="I19" s="136">
        <f t="shared" si="5"/>
        <v>4234.7055084143603</v>
      </c>
      <c r="J19" s="136">
        <f t="shared" si="5"/>
        <v>876.07599552899251</v>
      </c>
      <c r="K19" s="136">
        <f t="shared" si="5"/>
        <v>434.04361044128666</v>
      </c>
      <c r="L19" s="136">
        <f t="shared" si="5"/>
        <v>0</v>
      </c>
      <c r="M19" s="136">
        <f t="shared" si="5"/>
        <v>226.10424510809821</v>
      </c>
      <c r="N19" s="136">
        <f t="shared" si="5"/>
        <v>106.60688519361338</v>
      </c>
      <c r="O19" s="136">
        <f t="shared" si="5"/>
        <v>119.4973599144848</v>
      </c>
      <c r="P19" s="244">
        <f t="shared" si="2"/>
        <v>226.10424510809818</v>
      </c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</row>
    <row r="20" spans="1:44" s="35" customFormat="1" ht="47.25">
      <c r="A20" s="117" t="s">
        <v>284</v>
      </c>
      <c r="B20" s="118" t="s">
        <v>285</v>
      </c>
      <c r="C20" s="115" t="s">
        <v>275</v>
      </c>
      <c r="D20" s="115" t="s">
        <v>368</v>
      </c>
      <c r="E20" s="117" t="s">
        <v>368</v>
      </c>
      <c r="F20" s="136">
        <f t="shared" ref="F20:O20" si="6">F94</f>
        <v>0</v>
      </c>
      <c r="G20" s="136">
        <f t="shared" si="6"/>
        <v>0</v>
      </c>
      <c r="H20" s="136">
        <f t="shared" si="6"/>
        <v>0</v>
      </c>
      <c r="I20" s="136">
        <f t="shared" si="6"/>
        <v>0</v>
      </c>
      <c r="J20" s="136">
        <f t="shared" si="6"/>
        <v>0</v>
      </c>
      <c r="K20" s="136">
        <f t="shared" si="6"/>
        <v>0</v>
      </c>
      <c r="L20" s="136">
        <f t="shared" si="6"/>
        <v>0</v>
      </c>
      <c r="M20" s="136">
        <f t="shared" si="6"/>
        <v>0</v>
      </c>
      <c r="N20" s="136">
        <f t="shared" si="6"/>
        <v>0</v>
      </c>
      <c r="O20" s="136">
        <f t="shared" si="6"/>
        <v>0</v>
      </c>
      <c r="P20" s="244">
        <f t="shared" si="2"/>
        <v>0</v>
      </c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</row>
    <row r="21" spans="1:44" s="35" customFormat="1">
      <c r="A21" s="117" t="s">
        <v>286</v>
      </c>
      <c r="B21" s="118" t="s">
        <v>287</v>
      </c>
      <c r="C21" s="115" t="s">
        <v>275</v>
      </c>
      <c r="D21" s="115" t="s">
        <v>368</v>
      </c>
      <c r="E21" s="117" t="s">
        <v>368</v>
      </c>
      <c r="F21" s="136">
        <f t="shared" ref="F21:O21" si="7">F95</f>
        <v>0</v>
      </c>
      <c r="G21" s="136">
        <f t="shared" si="7"/>
        <v>0</v>
      </c>
      <c r="H21" s="136">
        <f t="shared" si="7"/>
        <v>0</v>
      </c>
      <c r="I21" s="136">
        <f t="shared" si="7"/>
        <v>0</v>
      </c>
      <c r="J21" s="136">
        <f t="shared" si="7"/>
        <v>0</v>
      </c>
      <c r="K21" s="136">
        <f t="shared" si="7"/>
        <v>0</v>
      </c>
      <c r="L21" s="136">
        <f t="shared" si="7"/>
        <v>0</v>
      </c>
      <c r="M21" s="136">
        <f t="shared" si="7"/>
        <v>81.695589630259093</v>
      </c>
      <c r="N21" s="136">
        <f t="shared" si="7"/>
        <v>43.31272281333333</v>
      </c>
      <c r="O21" s="136">
        <f t="shared" si="7"/>
        <v>38.382866816925777</v>
      </c>
      <c r="P21" s="244">
        <f t="shared" si="2"/>
        <v>81.695589630259107</v>
      </c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</row>
    <row r="22" spans="1:44" s="35" customFormat="1">
      <c r="A22" s="117">
        <v>1</v>
      </c>
      <c r="B22" s="117" t="s">
        <v>409</v>
      </c>
      <c r="C22" s="115" t="s">
        <v>275</v>
      </c>
      <c r="D22" s="115"/>
      <c r="E22" s="117"/>
      <c r="F22" s="136">
        <f>F23+F43+F62+F94+F95</f>
        <v>0</v>
      </c>
      <c r="G22" s="136">
        <f>G15</f>
        <v>5710.101912107014</v>
      </c>
      <c r="H22" s="136">
        <f t="shared" ref="H22:P22" si="8">H15</f>
        <v>163.27679772237417</v>
      </c>
      <c r="I22" s="136">
        <f t="shared" si="8"/>
        <v>4234.7055084143603</v>
      </c>
      <c r="J22" s="136">
        <f t="shared" si="8"/>
        <v>876.07599552899251</v>
      </c>
      <c r="K22" s="136">
        <f t="shared" si="8"/>
        <v>434.04361044128666</v>
      </c>
      <c r="L22" s="136">
        <f t="shared" si="8"/>
        <v>0</v>
      </c>
      <c r="M22" s="136">
        <f t="shared" si="8"/>
        <v>307.79983473835728</v>
      </c>
      <c r="N22" s="136">
        <f t="shared" si="8"/>
        <v>149.9196080069467</v>
      </c>
      <c r="O22" s="136">
        <f t="shared" si="8"/>
        <v>157.88022673141057</v>
      </c>
      <c r="P22" s="136">
        <f t="shared" si="8"/>
        <v>307.79983473835728</v>
      </c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</row>
    <row r="23" spans="1:44" s="35" customFormat="1" ht="31.5">
      <c r="A23" s="119" t="s">
        <v>288</v>
      </c>
      <c r="B23" s="120" t="s">
        <v>289</v>
      </c>
      <c r="C23" s="119" t="s">
        <v>275</v>
      </c>
      <c r="D23" s="119" t="s">
        <v>368</v>
      </c>
      <c r="E23" s="119" t="s">
        <v>368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</row>
    <row r="24" spans="1:44" s="35" customFormat="1" ht="47.25">
      <c r="A24" s="122" t="s">
        <v>290</v>
      </c>
      <c r="B24" s="121" t="s">
        <v>291</v>
      </c>
      <c r="C24" s="122" t="s">
        <v>275</v>
      </c>
      <c r="D24" s="122" t="s">
        <v>368</v>
      </c>
      <c r="E24" s="122" t="s">
        <v>368</v>
      </c>
      <c r="F24" s="131" t="s">
        <v>368</v>
      </c>
      <c r="G24" s="131" t="s">
        <v>368</v>
      </c>
      <c r="H24" s="131" t="s">
        <v>368</v>
      </c>
      <c r="I24" s="131" t="s">
        <v>368</v>
      </c>
      <c r="J24" s="131" t="s">
        <v>368</v>
      </c>
      <c r="K24" s="131" t="s">
        <v>368</v>
      </c>
      <c r="L24" s="131" t="s">
        <v>368</v>
      </c>
      <c r="M24" s="131" t="s">
        <v>368</v>
      </c>
      <c r="N24" s="131" t="s">
        <v>368</v>
      </c>
      <c r="O24" s="131" t="s">
        <v>368</v>
      </c>
      <c r="P24" s="131" t="s">
        <v>368</v>
      </c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</row>
    <row r="25" spans="1:44" s="35" customFormat="1" ht="63">
      <c r="A25" s="123" t="s">
        <v>166</v>
      </c>
      <c r="B25" s="124" t="s">
        <v>292</v>
      </c>
      <c r="C25" s="123" t="s">
        <v>275</v>
      </c>
      <c r="D25" s="123" t="s">
        <v>368</v>
      </c>
      <c r="E25" s="123" t="s">
        <v>368</v>
      </c>
      <c r="F25" s="132" t="s">
        <v>368</v>
      </c>
      <c r="G25" s="132" t="s">
        <v>368</v>
      </c>
      <c r="H25" s="132" t="s">
        <v>368</v>
      </c>
      <c r="I25" s="132" t="s">
        <v>368</v>
      </c>
      <c r="J25" s="132" t="s">
        <v>368</v>
      </c>
      <c r="K25" s="132" t="s">
        <v>368</v>
      </c>
      <c r="L25" s="132" t="s">
        <v>368</v>
      </c>
      <c r="M25" s="132" t="s">
        <v>368</v>
      </c>
      <c r="N25" s="132" t="s">
        <v>368</v>
      </c>
      <c r="O25" s="132" t="s">
        <v>368</v>
      </c>
      <c r="P25" s="132" t="s">
        <v>368</v>
      </c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</row>
    <row r="26" spans="1:44" s="35" customFormat="1" ht="63">
      <c r="A26" s="123" t="s">
        <v>167</v>
      </c>
      <c r="B26" s="124" t="s">
        <v>293</v>
      </c>
      <c r="C26" s="123" t="s">
        <v>275</v>
      </c>
      <c r="D26" s="123" t="s">
        <v>368</v>
      </c>
      <c r="E26" s="123" t="s">
        <v>368</v>
      </c>
      <c r="F26" s="132" t="s">
        <v>368</v>
      </c>
      <c r="G26" s="132" t="s">
        <v>368</v>
      </c>
      <c r="H26" s="132" t="s">
        <v>368</v>
      </c>
      <c r="I26" s="132" t="s">
        <v>368</v>
      </c>
      <c r="J26" s="132" t="s">
        <v>368</v>
      </c>
      <c r="K26" s="132" t="s">
        <v>368</v>
      </c>
      <c r="L26" s="132" t="s">
        <v>368</v>
      </c>
      <c r="M26" s="132" t="s">
        <v>368</v>
      </c>
      <c r="N26" s="132" t="s">
        <v>368</v>
      </c>
      <c r="O26" s="132" t="s">
        <v>368</v>
      </c>
      <c r="P26" s="132" t="s">
        <v>368</v>
      </c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</row>
    <row r="27" spans="1:44" s="35" customFormat="1" ht="63">
      <c r="A27" s="123" t="s">
        <v>294</v>
      </c>
      <c r="B27" s="124" t="s">
        <v>295</v>
      </c>
      <c r="C27" s="123" t="s">
        <v>275</v>
      </c>
      <c r="D27" s="123" t="s">
        <v>368</v>
      </c>
      <c r="E27" s="123" t="s">
        <v>368</v>
      </c>
      <c r="F27" s="132" t="s">
        <v>368</v>
      </c>
      <c r="G27" s="132" t="s">
        <v>368</v>
      </c>
      <c r="H27" s="132" t="s">
        <v>368</v>
      </c>
      <c r="I27" s="132" t="s">
        <v>368</v>
      </c>
      <c r="J27" s="132" t="s">
        <v>368</v>
      </c>
      <c r="K27" s="132" t="s">
        <v>368</v>
      </c>
      <c r="L27" s="132" t="s">
        <v>368</v>
      </c>
      <c r="M27" s="132" t="s">
        <v>368</v>
      </c>
      <c r="N27" s="132" t="s">
        <v>368</v>
      </c>
      <c r="O27" s="132" t="s">
        <v>368</v>
      </c>
      <c r="P27" s="132" t="s">
        <v>368</v>
      </c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</row>
    <row r="28" spans="1:44" s="35" customFormat="1" ht="47.25">
      <c r="A28" s="122" t="s">
        <v>296</v>
      </c>
      <c r="B28" s="121" t="s">
        <v>297</v>
      </c>
      <c r="C28" s="122" t="s">
        <v>298</v>
      </c>
      <c r="D28" s="122" t="s">
        <v>368</v>
      </c>
      <c r="E28" s="122" t="s">
        <v>368</v>
      </c>
      <c r="F28" s="131" t="s">
        <v>368</v>
      </c>
      <c r="G28" s="131" t="s">
        <v>368</v>
      </c>
      <c r="H28" s="131" t="s">
        <v>368</v>
      </c>
      <c r="I28" s="131" t="s">
        <v>368</v>
      </c>
      <c r="J28" s="131" t="s">
        <v>368</v>
      </c>
      <c r="K28" s="131" t="s">
        <v>368</v>
      </c>
      <c r="L28" s="131" t="s">
        <v>368</v>
      </c>
      <c r="M28" s="131" t="s">
        <v>368</v>
      </c>
      <c r="N28" s="131" t="s">
        <v>368</v>
      </c>
      <c r="O28" s="131" t="s">
        <v>368</v>
      </c>
      <c r="P28" s="131" t="s">
        <v>368</v>
      </c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</row>
    <row r="29" spans="1:44" s="35" customFormat="1" ht="78.75">
      <c r="A29" s="123" t="s">
        <v>299</v>
      </c>
      <c r="B29" s="125" t="s">
        <v>300</v>
      </c>
      <c r="C29" s="123" t="s">
        <v>275</v>
      </c>
      <c r="D29" s="123" t="s">
        <v>368</v>
      </c>
      <c r="E29" s="150" t="s">
        <v>368</v>
      </c>
      <c r="F29" s="132" t="s">
        <v>368</v>
      </c>
      <c r="G29" s="132" t="s">
        <v>368</v>
      </c>
      <c r="H29" s="132" t="s">
        <v>368</v>
      </c>
      <c r="I29" s="132" t="s">
        <v>368</v>
      </c>
      <c r="J29" s="132" t="s">
        <v>368</v>
      </c>
      <c r="K29" s="132" t="s">
        <v>368</v>
      </c>
      <c r="L29" s="132" t="s">
        <v>368</v>
      </c>
      <c r="M29" s="132" t="s">
        <v>368</v>
      </c>
      <c r="N29" s="132" t="s">
        <v>368</v>
      </c>
      <c r="O29" s="132" t="s">
        <v>368</v>
      </c>
      <c r="P29" s="132" t="s">
        <v>368</v>
      </c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</row>
    <row r="30" spans="1:44" s="35" customFormat="1" ht="47.25">
      <c r="A30" s="123" t="s">
        <v>301</v>
      </c>
      <c r="B30" s="124" t="s">
        <v>302</v>
      </c>
      <c r="C30" s="123" t="s">
        <v>275</v>
      </c>
      <c r="D30" s="123" t="s">
        <v>368</v>
      </c>
      <c r="E30" s="123" t="s">
        <v>368</v>
      </c>
      <c r="F30" s="132" t="s">
        <v>368</v>
      </c>
      <c r="G30" s="132" t="s">
        <v>368</v>
      </c>
      <c r="H30" s="132" t="s">
        <v>368</v>
      </c>
      <c r="I30" s="132" t="s">
        <v>368</v>
      </c>
      <c r="J30" s="132" t="s">
        <v>368</v>
      </c>
      <c r="K30" s="132" t="s">
        <v>368</v>
      </c>
      <c r="L30" s="132" t="s">
        <v>368</v>
      </c>
      <c r="M30" s="132" t="s">
        <v>368</v>
      </c>
      <c r="N30" s="132" t="s">
        <v>368</v>
      </c>
      <c r="O30" s="132" t="s">
        <v>368</v>
      </c>
      <c r="P30" s="132" t="s">
        <v>368</v>
      </c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</row>
    <row r="31" spans="1:44" s="35" customFormat="1" ht="47.25">
      <c r="A31" s="122" t="s">
        <v>303</v>
      </c>
      <c r="B31" s="121" t="s">
        <v>304</v>
      </c>
      <c r="C31" s="122" t="s">
        <v>275</v>
      </c>
      <c r="D31" s="122" t="s">
        <v>368</v>
      </c>
      <c r="E31" s="122" t="s">
        <v>368</v>
      </c>
      <c r="F31" s="131" t="s">
        <v>368</v>
      </c>
      <c r="G31" s="131" t="s">
        <v>368</v>
      </c>
      <c r="H31" s="131" t="s">
        <v>368</v>
      </c>
      <c r="I31" s="131" t="s">
        <v>368</v>
      </c>
      <c r="J31" s="131" t="s">
        <v>368</v>
      </c>
      <c r="K31" s="131" t="s">
        <v>368</v>
      </c>
      <c r="L31" s="131" t="s">
        <v>368</v>
      </c>
      <c r="M31" s="131" t="s">
        <v>368</v>
      </c>
      <c r="N31" s="131" t="s">
        <v>368</v>
      </c>
      <c r="O31" s="131" t="s">
        <v>368</v>
      </c>
      <c r="P31" s="131" t="s">
        <v>368</v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</row>
    <row r="32" spans="1:44" s="35" customFormat="1" ht="47.25">
      <c r="A32" s="126" t="s">
        <v>305</v>
      </c>
      <c r="B32" s="127" t="s">
        <v>306</v>
      </c>
      <c r="C32" s="126" t="s">
        <v>275</v>
      </c>
      <c r="D32" s="126" t="s">
        <v>368</v>
      </c>
      <c r="E32" s="126" t="s">
        <v>368</v>
      </c>
      <c r="F32" s="152" t="s">
        <v>368</v>
      </c>
      <c r="G32" s="152" t="s">
        <v>368</v>
      </c>
      <c r="H32" s="152" t="s">
        <v>368</v>
      </c>
      <c r="I32" s="152" t="s">
        <v>368</v>
      </c>
      <c r="J32" s="152" t="s">
        <v>368</v>
      </c>
      <c r="K32" s="152" t="s">
        <v>368</v>
      </c>
      <c r="L32" s="152" t="s">
        <v>368</v>
      </c>
      <c r="M32" s="152" t="s">
        <v>368</v>
      </c>
      <c r="N32" s="152" t="s">
        <v>368</v>
      </c>
      <c r="O32" s="152" t="s">
        <v>368</v>
      </c>
      <c r="P32" s="152" t="s">
        <v>368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</row>
    <row r="33" spans="1:44" s="35" customFormat="1" ht="126">
      <c r="A33" s="123" t="s">
        <v>305</v>
      </c>
      <c r="B33" s="124" t="s">
        <v>307</v>
      </c>
      <c r="C33" s="123" t="s">
        <v>275</v>
      </c>
      <c r="D33" s="123" t="s">
        <v>368</v>
      </c>
      <c r="E33" s="123" t="s">
        <v>368</v>
      </c>
      <c r="F33" s="132" t="s">
        <v>368</v>
      </c>
      <c r="G33" s="132" t="s">
        <v>368</v>
      </c>
      <c r="H33" s="132" t="s">
        <v>368</v>
      </c>
      <c r="I33" s="132" t="s">
        <v>368</v>
      </c>
      <c r="J33" s="132" t="s">
        <v>368</v>
      </c>
      <c r="K33" s="132" t="s">
        <v>368</v>
      </c>
      <c r="L33" s="132" t="s">
        <v>368</v>
      </c>
      <c r="M33" s="132" t="s">
        <v>368</v>
      </c>
      <c r="N33" s="132" t="s">
        <v>368</v>
      </c>
      <c r="O33" s="132" t="s">
        <v>368</v>
      </c>
      <c r="P33" s="132" t="s">
        <v>368</v>
      </c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</row>
    <row r="34" spans="1:44" s="35" customFormat="1" ht="110.25">
      <c r="A34" s="123" t="s">
        <v>305</v>
      </c>
      <c r="B34" s="124" t="s">
        <v>308</v>
      </c>
      <c r="C34" s="123" t="s">
        <v>275</v>
      </c>
      <c r="D34" s="123" t="s">
        <v>368</v>
      </c>
      <c r="E34" s="123" t="s">
        <v>368</v>
      </c>
      <c r="F34" s="132" t="s">
        <v>368</v>
      </c>
      <c r="G34" s="132" t="s">
        <v>368</v>
      </c>
      <c r="H34" s="132" t="s">
        <v>368</v>
      </c>
      <c r="I34" s="132" t="s">
        <v>368</v>
      </c>
      <c r="J34" s="132" t="s">
        <v>368</v>
      </c>
      <c r="K34" s="132" t="s">
        <v>368</v>
      </c>
      <c r="L34" s="132" t="s">
        <v>368</v>
      </c>
      <c r="M34" s="132" t="s">
        <v>368</v>
      </c>
      <c r="N34" s="132" t="s">
        <v>368</v>
      </c>
      <c r="O34" s="132" t="s">
        <v>368</v>
      </c>
      <c r="P34" s="132" t="s">
        <v>368</v>
      </c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</row>
    <row r="35" spans="1:44" s="35" customFormat="1" ht="110.25">
      <c r="A35" s="123" t="s">
        <v>305</v>
      </c>
      <c r="B35" s="124" t="s">
        <v>309</v>
      </c>
      <c r="C35" s="123" t="s">
        <v>275</v>
      </c>
      <c r="D35" s="123" t="s">
        <v>368</v>
      </c>
      <c r="E35" s="123" t="s">
        <v>368</v>
      </c>
      <c r="F35" s="132" t="s">
        <v>368</v>
      </c>
      <c r="G35" s="132" t="s">
        <v>368</v>
      </c>
      <c r="H35" s="132" t="s">
        <v>368</v>
      </c>
      <c r="I35" s="132" t="s">
        <v>368</v>
      </c>
      <c r="J35" s="132" t="s">
        <v>368</v>
      </c>
      <c r="K35" s="132" t="s">
        <v>368</v>
      </c>
      <c r="L35" s="132" t="s">
        <v>368</v>
      </c>
      <c r="M35" s="132" t="s">
        <v>368</v>
      </c>
      <c r="N35" s="132" t="s">
        <v>368</v>
      </c>
      <c r="O35" s="132" t="s">
        <v>368</v>
      </c>
      <c r="P35" s="132" t="s">
        <v>368</v>
      </c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</row>
    <row r="36" spans="1:44" s="35" customFormat="1" ht="47.25">
      <c r="A36" s="128" t="s">
        <v>310</v>
      </c>
      <c r="B36" s="127" t="s">
        <v>306</v>
      </c>
      <c r="C36" s="128" t="s">
        <v>275</v>
      </c>
      <c r="D36" s="151" t="s">
        <v>368</v>
      </c>
      <c r="E36" s="126" t="s">
        <v>368</v>
      </c>
      <c r="F36" s="152" t="s">
        <v>368</v>
      </c>
      <c r="G36" s="153" t="s">
        <v>368</v>
      </c>
      <c r="H36" s="152" t="s">
        <v>368</v>
      </c>
      <c r="I36" s="153" t="s">
        <v>368</v>
      </c>
      <c r="J36" s="152" t="s">
        <v>368</v>
      </c>
      <c r="K36" s="153" t="s">
        <v>368</v>
      </c>
      <c r="L36" s="153" t="s">
        <v>368</v>
      </c>
      <c r="M36" s="152" t="s">
        <v>368</v>
      </c>
      <c r="N36" s="153" t="s">
        <v>368</v>
      </c>
      <c r="O36" s="153" t="s">
        <v>368</v>
      </c>
      <c r="P36" s="153" t="s">
        <v>368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</row>
    <row r="37" spans="1:44" s="35" customFormat="1" ht="126">
      <c r="A37" s="123" t="s">
        <v>310</v>
      </c>
      <c r="B37" s="124" t="s">
        <v>307</v>
      </c>
      <c r="C37" s="123" t="s">
        <v>275</v>
      </c>
      <c r="D37" s="123" t="s">
        <v>368</v>
      </c>
      <c r="E37" s="123" t="s">
        <v>368</v>
      </c>
      <c r="F37" s="132" t="s">
        <v>368</v>
      </c>
      <c r="G37" s="132" t="s">
        <v>368</v>
      </c>
      <c r="H37" s="132" t="s">
        <v>368</v>
      </c>
      <c r="I37" s="132" t="s">
        <v>368</v>
      </c>
      <c r="J37" s="132" t="s">
        <v>368</v>
      </c>
      <c r="K37" s="132" t="s">
        <v>368</v>
      </c>
      <c r="L37" s="132" t="s">
        <v>368</v>
      </c>
      <c r="M37" s="132" t="s">
        <v>368</v>
      </c>
      <c r="N37" s="132" t="s">
        <v>368</v>
      </c>
      <c r="O37" s="132" t="s">
        <v>368</v>
      </c>
      <c r="P37" s="132" t="s">
        <v>368</v>
      </c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</row>
    <row r="38" spans="1:44" s="35" customFormat="1" ht="110.25">
      <c r="A38" s="123" t="s">
        <v>310</v>
      </c>
      <c r="B38" s="124" t="s">
        <v>308</v>
      </c>
      <c r="C38" s="123" t="s">
        <v>275</v>
      </c>
      <c r="D38" s="123" t="s">
        <v>368</v>
      </c>
      <c r="E38" s="123" t="s">
        <v>368</v>
      </c>
      <c r="F38" s="132" t="s">
        <v>368</v>
      </c>
      <c r="G38" s="132" t="s">
        <v>368</v>
      </c>
      <c r="H38" s="132" t="s">
        <v>368</v>
      </c>
      <c r="I38" s="132" t="s">
        <v>368</v>
      </c>
      <c r="J38" s="132" t="s">
        <v>368</v>
      </c>
      <c r="K38" s="132" t="s">
        <v>368</v>
      </c>
      <c r="L38" s="132" t="s">
        <v>368</v>
      </c>
      <c r="M38" s="132" t="s">
        <v>368</v>
      </c>
      <c r="N38" s="132" t="s">
        <v>368</v>
      </c>
      <c r="O38" s="132" t="s">
        <v>368</v>
      </c>
      <c r="P38" s="132" t="s">
        <v>368</v>
      </c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</row>
    <row r="39" spans="1:44" s="35" customFormat="1" ht="110.25">
      <c r="A39" s="123" t="s">
        <v>310</v>
      </c>
      <c r="B39" s="124" t="s">
        <v>311</v>
      </c>
      <c r="C39" s="123" t="s">
        <v>275</v>
      </c>
      <c r="D39" s="123" t="s">
        <v>368</v>
      </c>
      <c r="E39" s="123" t="s">
        <v>368</v>
      </c>
      <c r="F39" s="132" t="s">
        <v>368</v>
      </c>
      <c r="G39" s="132" t="s">
        <v>368</v>
      </c>
      <c r="H39" s="132" t="s">
        <v>368</v>
      </c>
      <c r="I39" s="132" t="s">
        <v>368</v>
      </c>
      <c r="J39" s="132" t="s">
        <v>368</v>
      </c>
      <c r="K39" s="132" t="s">
        <v>368</v>
      </c>
      <c r="L39" s="132" t="s">
        <v>368</v>
      </c>
      <c r="M39" s="132" t="s">
        <v>368</v>
      </c>
      <c r="N39" s="132" t="s">
        <v>368</v>
      </c>
      <c r="O39" s="132" t="s">
        <v>368</v>
      </c>
      <c r="P39" s="132" t="s">
        <v>368</v>
      </c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</row>
    <row r="40" spans="1:44" s="35" customFormat="1" ht="94.5">
      <c r="A40" s="122" t="s">
        <v>312</v>
      </c>
      <c r="B40" s="121" t="s">
        <v>313</v>
      </c>
      <c r="C40" s="122" t="s">
        <v>275</v>
      </c>
      <c r="D40" s="122" t="s">
        <v>368</v>
      </c>
      <c r="E40" s="122" t="s">
        <v>368</v>
      </c>
      <c r="F40" s="131" t="s">
        <v>368</v>
      </c>
      <c r="G40" s="131" t="s">
        <v>368</v>
      </c>
      <c r="H40" s="131" t="s">
        <v>368</v>
      </c>
      <c r="I40" s="131" t="s">
        <v>368</v>
      </c>
      <c r="J40" s="131" t="s">
        <v>368</v>
      </c>
      <c r="K40" s="131" t="s">
        <v>368</v>
      </c>
      <c r="L40" s="131" t="s">
        <v>368</v>
      </c>
      <c r="M40" s="131" t="s">
        <v>368</v>
      </c>
      <c r="N40" s="131" t="s">
        <v>368</v>
      </c>
      <c r="O40" s="131" t="s">
        <v>368</v>
      </c>
      <c r="P40" s="131" t="s">
        <v>368</v>
      </c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</row>
    <row r="41" spans="1:44" s="35" customFormat="1" ht="78.75">
      <c r="A41" s="123" t="s">
        <v>314</v>
      </c>
      <c r="B41" s="124" t="s">
        <v>315</v>
      </c>
      <c r="C41" s="123" t="s">
        <v>275</v>
      </c>
      <c r="D41" s="123" t="s">
        <v>368</v>
      </c>
      <c r="E41" s="123" t="s">
        <v>368</v>
      </c>
      <c r="F41" s="132" t="s">
        <v>368</v>
      </c>
      <c r="G41" s="132" t="s">
        <v>368</v>
      </c>
      <c r="H41" s="132" t="s">
        <v>368</v>
      </c>
      <c r="I41" s="132" t="s">
        <v>368</v>
      </c>
      <c r="J41" s="132" t="s">
        <v>368</v>
      </c>
      <c r="K41" s="132" t="s">
        <v>368</v>
      </c>
      <c r="L41" s="132" t="s">
        <v>368</v>
      </c>
      <c r="M41" s="132" t="s">
        <v>368</v>
      </c>
      <c r="N41" s="132" t="s">
        <v>368</v>
      </c>
      <c r="O41" s="132" t="s">
        <v>368</v>
      </c>
      <c r="P41" s="132" t="s">
        <v>368</v>
      </c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</row>
    <row r="42" spans="1:44" s="35" customFormat="1" ht="78.75">
      <c r="A42" s="123" t="s">
        <v>316</v>
      </c>
      <c r="B42" s="124" t="s">
        <v>317</v>
      </c>
      <c r="C42" s="123" t="s">
        <v>275</v>
      </c>
      <c r="D42" s="123" t="s">
        <v>368</v>
      </c>
      <c r="E42" s="123" t="s">
        <v>368</v>
      </c>
      <c r="F42" s="132" t="s">
        <v>368</v>
      </c>
      <c r="G42" s="132" t="s">
        <v>368</v>
      </c>
      <c r="H42" s="132" t="s">
        <v>368</v>
      </c>
      <c r="I42" s="132" t="s">
        <v>368</v>
      </c>
      <c r="J42" s="132" t="s">
        <v>368</v>
      </c>
      <c r="K42" s="132" t="s">
        <v>368</v>
      </c>
      <c r="L42" s="132" t="s">
        <v>368</v>
      </c>
      <c r="M42" s="132" t="s">
        <v>368</v>
      </c>
      <c r="N42" s="132" t="s">
        <v>368</v>
      </c>
      <c r="O42" s="132" t="s">
        <v>368</v>
      </c>
      <c r="P42" s="132" t="s">
        <v>368</v>
      </c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</row>
    <row r="43" spans="1:44" s="35" customFormat="1" ht="47.25">
      <c r="A43" s="119" t="s">
        <v>318</v>
      </c>
      <c r="B43" s="120" t="s">
        <v>319</v>
      </c>
      <c r="C43" s="119" t="s">
        <v>275</v>
      </c>
      <c r="D43" s="119" t="s">
        <v>368</v>
      </c>
      <c r="E43" s="119" t="s">
        <v>368</v>
      </c>
      <c r="F43" s="133">
        <f t="shared" ref="F43:P43" si="9">F44+F47+F50+F59</f>
        <v>0</v>
      </c>
      <c r="G43" s="133">
        <f t="shared" si="9"/>
        <v>0</v>
      </c>
      <c r="H43" s="133">
        <f t="shared" si="9"/>
        <v>0</v>
      </c>
      <c r="I43" s="133">
        <f t="shared" si="9"/>
        <v>0</v>
      </c>
      <c r="J43" s="133">
        <f t="shared" si="9"/>
        <v>0</v>
      </c>
      <c r="K43" s="133">
        <f t="shared" si="9"/>
        <v>0</v>
      </c>
      <c r="L43" s="133">
        <f t="shared" si="9"/>
        <v>0</v>
      </c>
      <c r="M43" s="133">
        <f t="shared" si="9"/>
        <v>0</v>
      </c>
      <c r="N43" s="133">
        <f t="shared" si="9"/>
        <v>0</v>
      </c>
      <c r="O43" s="133">
        <f t="shared" si="9"/>
        <v>0</v>
      </c>
      <c r="P43" s="133">
        <f t="shared" si="9"/>
        <v>0</v>
      </c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</row>
    <row r="44" spans="1:44" s="35" customFormat="1" ht="78.75">
      <c r="A44" s="122" t="s">
        <v>320</v>
      </c>
      <c r="B44" s="121" t="s">
        <v>321</v>
      </c>
      <c r="C44" s="122" t="s">
        <v>275</v>
      </c>
      <c r="D44" s="122" t="s">
        <v>368</v>
      </c>
      <c r="E44" s="122" t="s">
        <v>368</v>
      </c>
      <c r="F44" s="131">
        <f t="shared" ref="F44:P44" si="10">F45+F46</f>
        <v>0</v>
      </c>
      <c r="G44" s="131">
        <f t="shared" si="10"/>
        <v>0</v>
      </c>
      <c r="H44" s="131">
        <f t="shared" si="10"/>
        <v>0</v>
      </c>
      <c r="I44" s="131">
        <f t="shared" si="10"/>
        <v>0</v>
      </c>
      <c r="J44" s="131">
        <f t="shared" si="10"/>
        <v>0</v>
      </c>
      <c r="K44" s="131">
        <f t="shared" si="10"/>
        <v>0</v>
      </c>
      <c r="L44" s="131">
        <f t="shared" si="10"/>
        <v>0</v>
      </c>
      <c r="M44" s="131">
        <f t="shared" si="10"/>
        <v>0</v>
      </c>
      <c r="N44" s="131">
        <f t="shared" si="10"/>
        <v>0</v>
      </c>
      <c r="O44" s="131">
        <f t="shared" si="10"/>
        <v>0</v>
      </c>
      <c r="P44" s="131">
        <f t="shared" si="10"/>
        <v>0</v>
      </c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</row>
    <row r="45" spans="1:44" s="35" customFormat="1" ht="31.5">
      <c r="A45" s="123" t="s">
        <v>322</v>
      </c>
      <c r="B45" s="124" t="s">
        <v>323</v>
      </c>
      <c r="C45" s="123" t="s">
        <v>275</v>
      </c>
      <c r="D45" s="123" t="s">
        <v>368</v>
      </c>
      <c r="E45" s="123" t="s">
        <v>368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</row>
    <row r="46" spans="1:44" s="35" customFormat="1" ht="63">
      <c r="A46" s="123" t="s">
        <v>324</v>
      </c>
      <c r="B46" s="124" t="s">
        <v>325</v>
      </c>
      <c r="C46" s="123" t="s">
        <v>275</v>
      </c>
      <c r="D46" s="123" t="s">
        <v>368</v>
      </c>
      <c r="E46" s="123" t="s">
        <v>368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</row>
    <row r="47" spans="1:44" s="35" customFormat="1" ht="47.25">
      <c r="A47" s="122" t="s">
        <v>326</v>
      </c>
      <c r="B47" s="121" t="s">
        <v>327</v>
      </c>
      <c r="C47" s="122" t="s">
        <v>275</v>
      </c>
      <c r="D47" s="122" t="s">
        <v>368</v>
      </c>
      <c r="E47" s="122" t="s">
        <v>368</v>
      </c>
      <c r="F47" s="131">
        <f>F48</f>
        <v>0</v>
      </c>
      <c r="G47" s="131">
        <f t="shared" ref="G47:K47" si="11">G48</f>
        <v>0</v>
      </c>
      <c r="H47" s="131">
        <f t="shared" si="11"/>
        <v>0</v>
      </c>
      <c r="I47" s="131">
        <f t="shared" si="11"/>
        <v>0</v>
      </c>
      <c r="J47" s="131">
        <f t="shared" si="11"/>
        <v>0</v>
      </c>
      <c r="K47" s="131">
        <f t="shared" si="11"/>
        <v>0</v>
      </c>
      <c r="L47" s="131">
        <f>L48</f>
        <v>0</v>
      </c>
      <c r="M47" s="131">
        <f t="shared" ref="M47:O47" si="12">M48</f>
        <v>0</v>
      </c>
      <c r="N47" s="131">
        <f t="shared" si="12"/>
        <v>0</v>
      </c>
      <c r="O47" s="131">
        <f t="shared" si="12"/>
        <v>0</v>
      </c>
      <c r="P47" s="131">
        <f>P48</f>
        <v>0</v>
      </c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</row>
    <row r="48" spans="1:44" s="35" customFormat="1" ht="31.5">
      <c r="A48" s="123" t="s">
        <v>328</v>
      </c>
      <c r="B48" s="124" t="s">
        <v>329</v>
      </c>
      <c r="C48" s="123" t="s">
        <v>275</v>
      </c>
      <c r="D48" s="123" t="s">
        <v>368</v>
      </c>
      <c r="E48" s="123" t="s">
        <v>368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2">
        <v>0</v>
      </c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</row>
    <row r="49" spans="1:44" s="35" customFormat="1" ht="47.25">
      <c r="A49" s="123" t="s">
        <v>330</v>
      </c>
      <c r="B49" s="124" t="s">
        <v>331</v>
      </c>
      <c r="C49" s="123" t="s">
        <v>275</v>
      </c>
      <c r="D49" s="123" t="s">
        <v>368</v>
      </c>
      <c r="E49" s="123" t="s">
        <v>368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</row>
    <row r="50" spans="1:44" s="35" customFormat="1" ht="47.25">
      <c r="A50" s="122" t="s">
        <v>332</v>
      </c>
      <c r="B50" s="122" t="s">
        <v>333</v>
      </c>
      <c r="C50" s="122" t="s">
        <v>275</v>
      </c>
      <c r="D50" s="122" t="s">
        <v>368</v>
      </c>
      <c r="E50" s="122" t="s">
        <v>368</v>
      </c>
      <c r="F50" s="131">
        <f t="shared" ref="F50:P50" si="13">F51+F52+F53+F54+F55+F56</f>
        <v>0</v>
      </c>
      <c r="G50" s="131">
        <f t="shared" si="13"/>
        <v>0</v>
      </c>
      <c r="H50" s="131">
        <f t="shared" si="13"/>
        <v>0</v>
      </c>
      <c r="I50" s="131">
        <f t="shared" si="13"/>
        <v>0</v>
      </c>
      <c r="J50" s="131">
        <f t="shared" si="13"/>
        <v>0</v>
      </c>
      <c r="K50" s="131">
        <f t="shared" si="13"/>
        <v>0</v>
      </c>
      <c r="L50" s="131">
        <f t="shared" si="13"/>
        <v>0</v>
      </c>
      <c r="M50" s="131">
        <f t="shared" si="13"/>
        <v>0</v>
      </c>
      <c r="N50" s="131">
        <f t="shared" si="13"/>
        <v>0</v>
      </c>
      <c r="O50" s="131">
        <f t="shared" si="13"/>
        <v>0</v>
      </c>
      <c r="P50" s="131">
        <f t="shared" si="13"/>
        <v>0</v>
      </c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</row>
    <row r="51" spans="1:44" s="35" customFormat="1" ht="47.25">
      <c r="A51" s="123" t="s">
        <v>334</v>
      </c>
      <c r="B51" s="124" t="s">
        <v>335</v>
      </c>
      <c r="C51" s="123" t="s">
        <v>275</v>
      </c>
      <c r="D51" s="123" t="s">
        <v>368</v>
      </c>
      <c r="E51" s="123" t="s">
        <v>368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</row>
    <row r="52" spans="1:44" s="35" customFormat="1" ht="47.25">
      <c r="A52" s="123" t="s">
        <v>336</v>
      </c>
      <c r="B52" s="124" t="s">
        <v>337</v>
      </c>
      <c r="C52" s="123" t="s">
        <v>275</v>
      </c>
      <c r="D52" s="123" t="s">
        <v>368</v>
      </c>
      <c r="E52" s="123" t="s">
        <v>368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</row>
    <row r="53" spans="1:44" s="35" customFormat="1" ht="31.5">
      <c r="A53" s="123" t="s">
        <v>338</v>
      </c>
      <c r="B53" s="124" t="s">
        <v>339</v>
      </c>
      <c r="C53" s="123" t="s">
        <v>275</v>
      </c>
      <c r="D53" s="123" t="s">
        <v>368</v>
      </c>
      <c r="E53" s="123" t="s">
        <v>368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</row>
    <row r="54" spans="1:44" s="35" customFormat="1" ht="47.25">
      <c r="A54" s="123" t="s">
        <v>340</v>
      </c>
      <c r="B54" s="124" t="s">
        <v>341</v>
      </c>
      <c r="C54" s="123" t="s">
        <v>275</v>
      </c>
      <c r="D54" s="123" t="s">
        <v>368</v>
      </c>
      <c r="E54" s="123" t="s">
        <v>368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2">
        <v>0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</row>
    <row r="55" spans="1:44" s="35" customFormat="1" ht="63">
      <c r="A55" s="123" t="s">
        <v>342</v>
      </c>
      <c r="B55" s="124" t="s">
        <v>343</v>
      </c>
      <c r="C55" s="123" t="s">
        <v>275</v>
      </c>
      <c r="D55" s="123" t="s">
        <v>368</v>
      </c>
      <c r="E55" s="123" t="s">
        <v>368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</row>
    <row r="56" spans="1:44" s="35" customFormat="1" ht="63">
      <c r="A56" s="123" t="s">
        <v>344</v>
      </c>
      <c r="B56" s="124" t="s">
        <v>345</v>
      </c>
      <c r="C56" s="123" t="s">
        <v>275</v>
      </c>
      <c r="D56" s="123" t="s">
        <v>368</v>
      </c>
      <c r="E56" s="123" t="s">
        <v>368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</row>
    <row r="57" spans="1:44" s="35" customFormat="1" ht="47.25">
      <c r="A57" s="123" t="s">
        <v>346</v>
      </c>
      <c r="B57" s="124" t="s">
        <v>347</v>
      </c>
      <c r="C57" s="123" t="s">
        <v>275</v>
      </c>
      <c r="D57" s="123" t="s">
        <v>368</v>
      </c>
      <c r="E57" s="123" t="s">
        <v>368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</row>
    <row r="58" spans="1:44" s="35" customFormat="1" ht="63">
      <c r="A58" s="123" t="s">
        <v>348</v>
      </c>
      <c r="B58" s="124" t="s">
        <v>349</v>
      </c>
      <c r="C58" s="123" t="s">
        <v>275</v>
      </c>
      <c r="D58" s="123" t="s">
        <v>368</v>
      </c>
      <c r="E58" s="123" t="s">
        <v>368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</row>
    <row r="59" spans="1:44" s="35" customFormat="1" ht="63">
      <c r="A59" s="122" t="s">
        <v>350</v>
      </c>
      <c r="B59" s="121" t="s">
        <v>351</v>
      </c>
      <c r="C59" s="122" t="s">
        <v>275</v>
      </c>
      <c r="D59" s="122" t="s">
        <v>368</v>
      </c>
      <c r="E59" s="122" t="s">
        <v>368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31">
        <v>0</v>
      </c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</row>
    <row r="60" spans="1:44" s="35" customFormat="1" ht="31.5">
      <c r="A60" s="123" t="s">
        <v>352</v>
      </c>
      <c r="B60" s="124" t="s">
        <v>353</v>
      </c>
      <c r="C60" s="123" t="s">
        <v>275</v>
      </c>
      <c r="D60" s="123" t="s">
        <v>368</v>
      </c>
      <c r="E60" s="123" t="s">
        <v>368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</row>
    <row r="61" spans="1:44" s="35" customFormat="1" ht="47.25">
      <c r="A61" s="123" t="s">
        <v>354</v>
      </c>
      <c r="B61" s="124" t="s">
        <v>355</v>
      </c>
      <c r="C61" s="123" t="s">
        <v>275</v>
      </c>
      <c r="D61" s="123" t="s">
        <v>368</v>
      </c>
      <c r="E61" s="123" t="s">
        <v>368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0</v>
      </c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</row>
    <row r="62" spans="1:44" s="35" customFormat="1" ht="63">
      <c r="A62" s="119" t="s">
        <v>356</v>
      </c>
      <c r="B62" s="120" t="s">
        <v>357</v>
      </c>
      <c r="C62" s="119" t="s">
        <v>275</v>
      </c>
      <c r="D62" s="119" t="s">
        <v>368</v>
      </c>
      <c r="E62" s="119" t="s">
        <v>368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33">
        <v>0</v>
      </c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</row>
    <row r="63" spans="1:44" s="35" customFormat="1" ht="63">
      <c r="A63" s="123" t="s">
        <v>358</v>
      </c>
      <c r="B63" s="124" t="s">
        <v>359</v>
      </c>
      <c r="C63" s="123" t="s">
        <v>275</v>
      </c>
      <c r="D63" s="123" t="s">
        <v>368</v>
      </c>
      <c r="E63" s="123" t="s">
        <v>368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0</v>
      </c>
      <c r="O63" s="132">
        <v>0</v>
      </c>
      <c r="P63" s="132">
        <v>0</v>
      </c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</row>
    <row r="64" spans="1:44" s="35" customFormat="1" ht="63">
      <c r="A64" s="123" t="s">
        <v>360</v>
      </c>
      <c r="B64" s="124" t="s">
        <v>361</v>
      </c>
      <c r="C64" s="123" t="s">
        <v>275</v>
      </c>
      <c r="D64" s="123" t="s">
        <v>368</v>
      </c>
      <c r="E64" s="123" t="s">
        <v>368</v>
      </c>
      <c r="F64" s="132">
        <v>0</v>
      </c>
      <c r="G64" s="132">
        <v>0</v>
      </c>
      <c r="H64" s="132">
        <v>0</v>
      </c>
      <c r="I64" s="132">
        <v>0</v>
      </c>
      <c r="J64" s="132">
        <v>0</v>
      </c>
      <c r="K64" s="132">
        <v>0</v>
      </c>
      <c r="L64" s="132">
        <v>0</v>
      </c>
      <c r="M64" s="132">
        <v>0</v>
      </c>
      <c r="N64" s="132">
        <v>0</v>
      </c>
      <c r="O64" s="132">
        <v>0</v>
      </c>
      <c r="P64" s="132">
        <v>0</v>
      </c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</row>
    <row r="65" spans="1:16" s="55" customFormat="1" ht="47.25">
      <c r="A65" s="239" t="s">
        <v>362</v>
      </c>
      <c r="B65" s="240" t="s">
        <v>363</v>
      </c>
      <c r="C65" s="239" t="s">
        <v>275</v>
      </c>
      <c r="D65" s="239" t="s">
        <v>368</v>
      </c>
      <c r="E65" s="239" t="s">
        <v>368</v>
      </c>
      <c r="F65" s="242">
        <v>892.6443293529228</v>
      </c>
      <c r="G65" s="242">
        <v>5710.101912107014</v>
      </c>
      <c r="H65" s="242">
        <v>163.27679772237417</v>
      </c>
      <c r="I65" s="242">
        <v>4234.7055084143603</v>
      </c>
      <c r="J65" s="242">
        <v>876.07599552899251</v>
      </c>
      <c r="K65" s="242">
        <v>434.04361044128666</v>
      </c>
      <c r="L65" s="242">
        <v>0</v>
      </c>
      <c r="M65" s="242">
        <v>226.10424510809821</v>
      </c>
      <c r="N65" s="242">
        <v>106.60688519361338</v>
      </c>
      <c r="O65" s="242">
        <v>119.4973599144848</v>
      </c>
      <c r="P65" s="242">
        <f>N65+O65</f>
        <v>226.10424510809818</v>
      </c>
    </row>
    <row r="66" spans="1:16" s="55" customFormat="1" ht="31.5">
      <c r="A66" s="239" t="s">
        <v>181</v>
      </c>
      <c r="B66" s="240" t="s">
        <v>458</v>
      </c>
      <c r="C66" s="239" t="s">
        <v>368</v>
      </c>
      <c r="D66" s="239">
        <v>2017</v>
      </c>
      <c r="E66" s="239">
        <v>2021</v>
      </c>
      <c r="F66" s="242">
        <v>93.050530670257302</v>
      </c>
      <c r="G66" s="242">
        <v>644.52496567546325</v>
      </c>
      <c r="H66" s="242">
        <v>8.1014894799999997</v>
      </c>
      <c r="I66" s="242">
        <v>486.20687855361166</v>
      </c>
      <c r="J66" s="242">
        <v>128.29843782645602</v>
      </c>
      <c r="K66" s="242">
        <v>21.918159815395647</v>
      </c>
      <c r="L66" s="242" t="s">
        <v>368</v>
      </c>
      <c r="M66" s="242">
        <v>14.843999999999999</v>
      </c>
      <c r="N66" s="242">
        <v>0</v>
      </c>
      <c r="O66" s="242">
        <v>14.843999999999999</v>
      </c>
      <c r="P66" s="242">
        <f t="shared" ref="P66:P93" si="14">N66+O66</f>
        <v>14.843999999999999</v>
      </c>
    </row>
    <row r="67" spans="1:16" s="176" customFormat="1" ht="110.25">
      <c r="A67" s="129" t="s">
        <v>459</v>
      </c>
      <c r="B67" s="130" t="s">
        <v>460</v>
      </c>
      <c r="C67" s="129" t="s">
        <v>368</v>
      </c>
      <c r="D67" s="129">
        <v>2021</v>
      </c>
      <c r="E67" s="129">
        <v>2021</v>
      </c>
      <c r="F67" s="137" t="s">
        <v>368</v>
      </c>
      <c r="G67" s="137" t="s">
        <v>368</v>
      </c>
      <c r="H67" s="137" t="s">
        <v>368</v>
      </c>
      <c r="I67" s="137" t="s">
        <v>368</v>
      </c>
      <c r="J67" s="137" t="s">
        <v>368</v>
      </c>
      <c r="K67" s="137" t="s">
        <v>368</v>
      </c>
      <c r="L67" s="137" t="s">
        <v>368</v>
      </c>
      <c r="M67" s="137">
        <v>14.843999999999999</v>
      </c>
      <c r="N67" s="137">
        <v>0</v>
      </c>
      <c r="O67" s="137">
        <v>14.843999999999999</v>
      </c>
      <c r="P67" s="137">
        <f t="shared" si="14"/>
        <v>14.843999999999999</v>
      </c>
    </row>
    <row r="68" spans="1:16" s="55" customFormat="1" ht="31.5">
      <c r="A68" s="239" t="s">
        <v>461</v>
      </c>
      <c r="B68" s="240" t="s">
        <v>462</v>
      </c>
      <c r="C68" s="239" t="s">
        <v>368</v>
      </c>
      <c r="D68" s="239">
        <v>2017</v>
      </c>
      <c r="E68" s="239">
        <v>2021</v>
      </c>
      <c r="F68" s="242">
        <v>57.142318224788902</v>
      </c>
      <c r="G68" s="242">
        <v>411.70907121936921</v>
      </c>
      <c r="H68" s="242">
        <v>4.9957053999999985</v>
      </c>
      <c r="I68" s="242">
        <v>329.94867437956981</v>
      </c>
      <c r="J68" s="242">
        <v>62.41364942188801</v>
      </c>
      <c r="K68" s="242">
        <v>14.351042017911368</v>
      </c>
      <c r="L68" s="242" t="s">
        <v>368</v>
      </c>
      <c r="M68" s="242">
        <v>30.726204299999999</v>
      </c>
      <c r="N68" s="242">
        <v>14.264204300000001</v>
      </c>
      <c r="O68" s="242">
        <v>16.462</v>
      </c>
      <c r="P68" s="242">
        <f t="shared" si="14"/>
        <v>30.726204299999999</v>
      </c>
    </row>
    <row r="69" spans="1:16" s="176" customFormat="1" ht="78.75">
      <c r="A69" s="129" t="s">
        <v>463</v>
      </c>
      <c r="B69" s="130" t="s">
        <v>464</v>
      </c>
      <c r="C69" s="129" t="s">
        <v>368</v>
      </c>
      <c r="D69" s="129">
        <v>2020</v>
      </c>
      <c r="E69" s="129">
        <v>2020</v>
      </c>
      <c r="F69" s="137" t="s">
        <v>368</v>
      </c>
      <c r="G69" s="137" t="s">
        <v>368</v>
      </c>
      <c r="H69" s="137" t="s">
        <v>368</v>
      </c>
      <c r="I69" s="137" t="s">
        <v>368</v>
      </c>
      <c r="J69" s="137" t="s">
        <v>368</v>
      </c>
      <c r="K69" s="137" t="s">
        <v>368</v>
      </c>
      <c r="L69" s="137" t="s">
        <v>368</v>
      </c>
      <c r="M69" s="137">
        <v>14.264204300000001</v>
      </c>
      <c r="N69" s="137">
        <v>14.264204300000001</v>
      </c>
      <c r="O69" s="137">
        <v>0</v>
      </c>
      <c r="P69" s="137">
        <f t="shared" si="14"/>
        <v>14.264204300000001</v>
      </c>
    </row>
    <row r="70" spans="1:16" s="176" customFormat="1" ht="110.25">
      <c r="A70" s="129" t="s">
        <v>465</v>
      </c>
      <c r="B70" s="130" t="s">
        <v>466</v>
      </c>
      <c r="C70" s="129" t="s">
        <v>368</v>
      </c>
      <c r="D70" s="129">
        <v>2021</v>
      </c>
      <c r="E70" s="129">
        <v>2021</v>
      </c>
      <c r="F70" s="137" t="s">
        <v>368</v>
      </c>
      <c r="G70" s="137" t="s">
        <v>368</v>
      </c>
      <c r="H70" s="137" t="s">
        <v>368</v>
      </c>
      <c r="I70" s="137" t="s">
        <v>368</v>
      </c>
      <c r="J70" s="137" t="s">
        <v>368</v>
      </c>
      <c r="K70" s="137" t="s">
        <v>368</v>
      </c>
      <c r="L70" s="137" t="s">
        <v>368</v>
      </c>
      <c r="M70" s="137">
        <v>16.462</v>
      </c>
      <c r="N70" s="137">
        <v>0</v>
      </c>
      <c r="O70" s="137">
        <v>16.462</v>
      </c>
      <c r="P70" s="137">
        <f t="shared" si="14"/>
        <v>16.462</v>
      </c>
    </row>
    <row r="71" spans="1:16" s="55" customFormat="1" ht="31.5">
      <c r="A71" s="239" t="s">
        <v>467</v>
      </c>
      <c r="B71" s="240" t="s">
        <v>468</v>
      </c>
      <c r="C71" s="239" t="s">
        <v>368</v>
      </c>
      <c r="D71" s="239">
        <v>2017</v>
      </c>
      <c r="E71" s="239">
        <v>2021</v>
      </c>
      <c r="F71" s="242">
        <v>128.733879046509</v>
      </c>
      <c r="G71" s="242">
        <v>944.80525145099625</v>
      </c>
      <c r="H71" s="242">
        <v>11.146178680000002</v>
      </c>
      <c r="I71" s="242">
        <v>777.66717084741299</v>
      </c>
      <c r="J71" s="242">
        <v>122.68552343472</v>
      </c>
      <c r="K71" s="242">
        <v>33.306378488863167</v>
      </c>
      <c r="L71" s="242" t="s">
        <v>368</v>
      </c>
      <c r="M71" s="242">
        <v>33.821986429999995</v>
      </c>
      <c r="N71" s="242">
        <v>7.7909864299999994</v>
      </c>
      <c r="O71" s="242">
        <v>26.030999999999999</v>
      </c>
      <c r="P71" s="242">
        <f t="shared" si="14"/>
        <v>33.821986429999995</v>
      </c>
    </row>
    <row r="72" spans="1:16" s="176" customFormat="1" ht="63">
      <c r="A72" s="129" t="s">
        <v>469</v>
      </c>
      <c r="B72" s="130" t="s">
        <v>471</v>
      </c>
      <c r="C72" s="129" t="s">
        <v>368</v>
      </c>
      <c r="D72" s="129">
        <v>2020</v>
      </c>
      <c r="E72" s="129">
        <v>2020</v>
      </c>
      <c r="F72" s="137" t="s">
        <v>368</v>
      </c>
      <c r="G72" s="137" t="s">
        <v>368</v>
      </c>
      <c r="H72" s="137" t="s">
        <v>368</v>
      </c>
      <c r="I72" s="137" t="s">
        <v>368</v>
      </c>
      <c r="J72" s="137" t="s">
        <v>368</v>
      </c>
      <c r="K72" s="137" t="s">
        <v>368</v>
      </c>
      <c r="L72" s="137" t="s">
        <v>368</v>
      </c>
      <c r="M72" s="137">
        <v>7.7909864299999994</v>
      </c>
      <c r="N72" s="137">
        <v>7.7909864299999994</v>
      </c>
      <c r="O72" s="137">
        <v>0</v>
      </c>
      <c r="P72" s="137">
        <f t="shared" si="14"/>
        <v>7.7909864299999994</v>
      </c>
    </row>
    <row r="73" spans="1:16" s="176" customFormat="1" ht="110.25">
      <c r="A73" s="129" t="s">
        <v>470</v>
      </c>
      <c r="B73" s="130" t="s">
        <v>472</v>
      </c>
      <c r="C73" s="129" t="s">
        <v>368</v>
      </c>
      <c r="D73" s="129">
        <v>2021</v>
      </c>
      <c r="E73" s="129">
        <v>2021</v>
      </c>
      <c r="F73" s="137" t="s">
        <v>368</v>
      </c>
      <c r="G73" s="137" t="s">
        <v>368</v>
      </c>
      <c r="H73" s="137" t="s">
        <v>368</v>
      </c>
      <c r="I73" s="137" t="s">
        <v>368</v>
      </c>
      <c r="J73" s="137" t="s">
        <v>368</v>
      </c>
      <c r="K73" s="137" t="s">
        <v>368</v>
      </c>
      <c r="L73" s="137" t="s">
        <v>368</v>
      </c>
      <c r="M73" s="137">
        <v>26.030999999999999</v>
      </c>
      <c r="N73" s="137">
        <v>0</v>
      </c>
      <c r="O73" s="137">
        <v>26.030999999999999</v>
      </c>
      <c r="P73" s="137">
        <f t="shared" si="14"/>
        <v>26.030999999999999</v>
      </c>
    </row>
    <row r="74" spans="1:16" s="55" customFormat="1" ht="31.5">
      <c r="A74" s="239" t="s">
        <v>473</v>
      </c>
      <c r="B74" s="240" t="s">
        <v>474</v>
      </c>
      <c r="C74" s="239" t="s">
        <v>368</v>
      </c>
      <c r="D74" s="239">
        <v>2017</v>
      </c>
      <c r="E74" s="239">
        <v>2020</v>
      </c>
      <c r="F74" s="242">
        <v>6.2512968862364104</v>
      </c>
      <c r="G74" s="242">
        <v>44.572663478863966</v>
      </c>
      <c r="H74" s="242">
        <v>0.61650484000000005</v>
      </c>
      <c r="I74" s="242">
        <v>35.034117475110122</v>
      </c>
      <c r="J74" s="242">
        <v>7.3822199956800016</v>
      </c>
      <c r="K74" s="242">
        <v>1.5398211680738436</v>
      </c>
      <c r="L74" s="242" t="s">
        <v>368</v>
      </c>
      <c r="M74" s="242">
        <v>8.2029289999999957</v>
      </c>
      <c r="N74" s="242">
        <v>8.2029289999999957</v>
      </c>
      <c r="O74" s="242">
        <v>0</v>
      </c>
      <c r="P74" s="242">
        <f t="shared" si="14"/>
        <v>8.2029289999999957</v>
      </c>
    </row>
    <row r="75" spans="1:16" s="176" customFormat="1" ht="47.25">
      <c r="A75" s="129" t="s">
        <v>475</v>
      </c>
      <c r="B75" s="130" t="s">
        <v>476</v>
      </c>
      <c r="C75" s="129" t="s">
        <v>368</v>
      </c>
      <c r="D75" s="129">
        <v>2020</v>
      </c>
      <c r="E75" s="129">
        <v>2020</v>
      </c>
      <c r="F75" s="137" t="s">
        <v>368</v>
      </c>
      <c r="G75" s="137" t="s">
        <v>368</v>
      </c>
      <c r="H75" s="137" t="s">
        <v>368</v>
      </c>
      <c r="I75" s="137" t="s">
        <v>368</v>
      </c>
      <c r="J75" s="137" t="s">
        <v>368</v>
      </c>
      <c r="K75" s="137" t="s">
        <v>368</v>
      </c>
      <c r="L75" s="137" t="s">
        <v>368</v>
      </c>
      <c r="M75" s="137">
        <v>8.2029289999999957</v>
      </c>
      <c r="N75" s="137">
        <v>8.2029289999999957</v>
      </c>
      <c r="O75" s="137">
        <v>0</v>
      </c>
      <c r="P75" s="137">
        <f t="shared" si="14"/>
        <v>8.2029289999999957</v>
      </c>
    </row>
    <row r="76" spans="1:16" s="55" customFormat="1" ht="31.5">
      <c r="A76" s="239" t="s">
        <v>477</v>
      </c>
      <c r="B76" s="240" t="s">
        <v>478</v>
      </c>
      <c r="C76" s="239" t="s">
        <v>368</v>
      </c>
      <c r="D76" s="239">
        <v>2017</v>
      </c>
      <c r="E76" s="239">
        <v>2021</v>
      </c>
      <c r="F76" s="242">
        <v>81.085180426597901</v>
      </c>
      <c r="G76" s="242">
        <v>582.36580117055325</v>
      </c>
      <c r="H76" s="242">
        <v>7.0572745599999989</v>
      </c>
      <c r="I76" s="242">
        <v>464.60586843657643</v>
      </c>
      <c r="J76" s="242">
        <v>90.440528004360004</v>
      </c>
      <c r="K76" s="242">
        <v>20.262130169616878</v>
      </c>
      <c r="L76" s="242" t="s">
        <v>368</v>
      </c>
      <c r="M76" s="242">
        <v>24.526882782904362</v>
      </c>
      <c r="N76" s="242">
        <v>5.1068827829043597</v>
      </c>
      <c r="O76" s="242">
        <v>19.420000000000002</v>
      </c>
      <c r="P76" s="242">
        <f t="shared" si="14"/>
        <v>24.526882782904362</v>
      </c>
    </row>
    <row r="77" spans="1:16" s="176" customFormat="1" ht="47.25">
      <c r="A77" s="129" t="s">
        <v>479</v>
      </c>
      <c r="B77" s="130" t="s">
        <v>481</v>
      </c>
      <c r="C77" s="129" t="s">
        <v>368</v>
      </c>
      <c r="D77" s="129">
        <v>2020</v>
      </c>
      <c r="E77" s="129">
        <v>2020</v>
      </c>
      <c r="F77" s="137" t="s">
        <v>368</v>
      </c>
      <c r="G77" s="137" t="s">
        <v>368</v>
      </c>
      <c r="H77" s="137" t="s">
        <v>368</v>
      </c>
      <c r="I77" s="137" t="s">
        <v>368</v>
      </c>
      <c r="J77" s="137" t="s">
        <v>368</v>
      </c>
      <c r="K77" s="137" t="s">
        <v>368</v>
      </c>
      <c r="L77" s="137" t="s">
        <v>368</v>
      </c>
      <c r="M77" s="137">
        <v>5.1068827829043597</v>
      </c>
      <c r="N77" s="137">
        <v>5.1068827829043597</v>
      </c>
      <c r="O77" s="137">
        <v>0</v>
      </c>
      <c r="P77" s="137">
        <f t="shared" si="14"/>
        <v>5.1068827829043597</v>
      </c>
    </row>
    <row r="78" spans="1:16" s="176" customFormat="1" ht="47.25">
      <c r="A78" s="129" t="s">
        <v>480</v>
      </c>
      <c r="B78" s="130" t="s">
        <v>482</v>
      </c>
      <c r="C78" s="129" t="s">
        <v>368</v>
      </c>
      <c r="D78" s="129">
        <v>2021</v>
      </c>
      <c r="E78" s="129">
        <v>2021</v>
      </c>
      <c r="F78" s="137" t="s">
        <v>368</v>
      </c>
      <c r="G78" s="137" t="s">
        <v>368</v>
      </c>
      <c r="H78" s="137" t="s">
        <v>368</v>
      </c>
      <c r="I78" s="137" t="s">
        <v>368</v>
      </c>
      <c r="J78" s="137" t="s">
        <v>368</v>
      </c>
      <c r="K78" s="137" t="s">
        <v>368</v>
      </c>
      <c r="L78" s="137" t="s">
        <v>368</v>
      </c>
      <c r="M78" s="137">
        <v>19.420000000000002</v>
      </c>
      <c r="N78" s="137">
        <v>0</v>
      </c>
      <c r="O78" s="137">
        <v>19.420000000000002</v>
      </c>
      <c r="P78" s="137">
        <f t="shared" si="14"/>
        <v>19.420000000000002</v>
      </c>
    </row>
    <row r="79" spans="1:16" s="55" customFormat="1" ht="31.5">
      <c r="A79" s="239" t="s">
        <v>483</v>
      </c>
      <c r="B79" s="240" t="s">
        <v>484</v>
      </c>
      <c r="C79" s="239" t="s">
        <v>368</v>
      </c>
      <c r="D79" s="239">
        <v>2017</v>
      </c>
      <c r="E79" s="239">
        <v>2020</v>
      </c>
      <c r="F79" s="242">
        <v>9.0841063158888709</v>
      </c>
      <c r="G79" s="242">
        <v>67.552194883149198</v>
      </c>
      <c r="H79" s="242">
        <v>0.8587297599999999</v>
      </c>
      <c r="I79" s="242">
        <v>56.475236994884987</v>
      </c>
      <c r="J79" s="242">
        <v>7.8225368127599992</v>
      </c>
      <c r="K79" s="242">
        <v>2.3956913155042052</v>
      </c>
      <c r="L79" s="242" t="s">
        <v>368</v>
      </c>
      <c r="M79" s="242">
        <v>13.37086</v>
      </c>
      <c r="N79" s="242">
        <v>13.37086</v>
      </c>
      <c r="O79" s="242">
        <v>0</v>
      </c>
      <c r="P79" s="242">
        <f t="shared" si="14"/>
        <v>13.37086</v>
      </c>
    </row>
    <row r="80" spans="1:16" s="176" customFormat="1" ht="94.5">
      <c r="A80" s="129" t="s">
        <v>485</v>
      </c>
      <c r="B80" s="130" t="s">
        <v>486</v>
      </c>
      <c r="C80" s="129" t="s">
        <v>368</v>
      </c>
      <c r="D80" s="129">
        <v>2020</v>
      </c>
      <c r="E80" s="129">
        <v>2020</v>
      </c>
      <c r="F80" s="137" t="s">
        <v>368</v>
      </c>
      <c r="G80" s="137" t="s">
        <v>368</v>
      </c>
      <c r="H80" s="137" t="s">
        <v>368</v>
      </c>
      <c r="I80" s="137" t="s">
        <v>368</v>
      </c>
      <c r="J80" s="137" t="s">
        <v>368</v>
      </c>
      <c r="K80" s="137" t="s">
        <v>368</v>
      </c>
      <c r="L80" s="137" t="s">
        <v>368</v>
      </c>
      <c r="M80" s="137">
        <v>13.37086</v>
      </c>
      <c r="N80" s="137">
        <v>13.37086</v>
      </c>
      <c r="O80" s="137">
        <v>0</v>
      </c>
      <c r="P80" s="137">
        <f t="shared" si="14"/>
        <v>13.37086</v>
      </c>
    </row>
    <row r="81" spans="1:44" s="55" customFormat="1" ht="31.5">
      <c r="A81" s="239" t="s">
        <v>487</v>
      </c>
      <c r="B81" s="240" t="s">
        <v>488</v>
      </c>
      <c r="C81" s="239" t="s">
        <v>368</v>
      </c>
      <c r="D81" s="239">
        <v>2017</v>
      </c>
      <c r="E81" s="239">
        <v>2020</v>
      </c>
      <c r="F81" s="242">
        <v>13.7789096135014</v>
      </c>
      <c r="G81" s="242">
        <v>101.78525742407713</v>
      </c>
      <c r="H81" s="242">
        <v>1.2625017999999999</v>
      </c>
      <c r="I81" s="242">
        <v>84.400856645606979</v>
      </c>
      <c r="J81" s="242">
        <v>12.523917286008002</v>
      </c>
      <c r="K81" s="242">
        <v>3.5979816924621502</v>
      </c>
      <c r="L81" s="242" t="s">
        <v>368</v>
      </c>
      <c r="M81" s="242">
        <v>19.271356096946693</v>
      </c>
      <c r="N81" s="242">
        <v>19.271356096946693</v>
      </c>
      <c r="O81" s="242">
        <v>0</v>
      </c>
      <c r="P81" s="242">
        <f t="shared" si="14"/>
        <v>19.271356096946693</v>
      </c>
    </row>
    <row r="82" spans="1:44" s="176" customFormat="1" ht="126">
      <c r="A82" s="129" t="s">
        <v>489</v>
      </c>
      <c r="B82" s="130" t="s">
        <v>490</v>
      </c>
      <c r="C82" s="129" t="s">
        <v>368</v>
      </c>
      <c r="D82" s="129">
        <v>2020</v>
      </c>
      <c r="E82" s="129">
        <v>2020</v>
      </c>
      <c r="F82" s="137" t="s">
        <v>368</v>
      </c>
      <c r="G82" s="137" t="s">
        <v>368</v>
      </c>
      <c r="H82" s="137" t="s">
        <v>368</v>
      </c>
      <c r="I82" s="137" t="s">
        <v>368</v>
      </c>
      <c r="J82" s="137" t="s">
        <v>368</v>
      </c>
      <c r="K82" s="137" t="s">
        <v>368</v>
      </c>
      <c r="L82" s="137" t="s">
        <v>368</v>
      </c>
      <c r="M82" s="137">
        <v>19.271356096946693</v>
      </c>
      <c r="N82" s="137">
        <v>19.271356096946693</v>
      </c>
      <c r="O82" s="137">
        <v>0</v>
      </c>
      <c r="P82" s="137">
        <f t="shared" si="14"/>
        <v>19.271356096946693</v>
      </c>
    </row>
    <row r="83" spans="1:44" s="55" customFormat="1" ht="31.5">
      <c r="A83" s="239" t="s">
        <v>491</v>
      </c>
      <c r="B83" s="240" t="s">
        <v>492</v>
      </c>
      <c r="C83" s="239" t="s">
        <v>368</v>
      </c>
      <c r="D83" s="239">
        <v>2017</v>
      </c>
      <c r="E83" s="239">
        <v>2021</v>
      </c>
      <c r="F83" s="242">
        <v>73.240528593217306</v>
      </c>
      <c r="G83" s="242">
        <v>529.06955102345842</v>
      </c>
      <c r="H83" s="242">
        <v>6.7718918611999976</v>
      </c>
      <c r="I83" s="242">
        <v>424.05405211386068</v>
      </c>
      <c r="J83" s="242">
        <v>79.795479872808002</v>
      </c>
      <c r="K83" s="242">
        <v>18.448127175589743</v>
      </c>
      <c r="L83" s="242" t="s">
        <v>368</v>
      </c>
      <c r="M83" s="242">
        <v>12.0293599144848</v>
      </c>
      <c r="N83" s="242">
        <v>0</v>
      </c>
      <c r="O83" s="242">
        <v>12.0293599144848</v>
      </c>
      <c r="P83" s="242">
        <f t="shared" si="14"/>
        <v>12.0293599144848</v>
      </c>
    </row>
    <row r="84" spans="1:44" s="176" customFormat="1" ht="31.5">
      <c r="A84" s="129" t="s">
        <v>493</v>
      </c>
      <c r="B84" s="130" t="s">
        <v>495</v>
      </c>
      <c r="C84" s="129" t="s">
        <v>368</v>
      </c>
      <c r="D84" s="129">
        <v>2020</v>
      </c>
      <c r="E84" s="129">
        <v>2020</v>
      </c>
      <c r="F84" s="137" t="s">
        <v>368</v>
      </c>
      <c r="G84" s="137" t="s">
        <v>368</v>
      </c>
      <c r="H84" s="137" t="s">
        <v>368</v>
      </c>
      <c r="I84" s="137" t="s">
        <v>368</v>
      </c>
      <c r="J84" s="137" t="s">
        <v>368</v>
      </c>
      <c r="K84" s="137" t="s">
        <v>368</v>
      </c>
      <c r="L84" s="137" t="s">
        <v>368</v>
      </c>
      <c r="M84" s="137">
        <v>0</v>
      </c>
      <c r="N84" s="137">
        <v>0</v>
      </c>
      <c r="O84" s="137">
        <v>0</v>
      </c>
      <c r="P84" s="137">
        <f t="shared" si="14"/>
        <v>0</v>
      </c>
    </row>
    <row r="85" spans="1:44" s="176" customFormat="1" ht="78.75">
      <c r="A85" s="129" t="s">
        <v>494</v>
      </c>
      <c r="B85" s="130" t="s">
        <v>496</v>
      </c>
      <c r="C85" s="129" t="s">
        <v>368</v>
      </c>
      <c r="D85" s="129">
        <v>2021</v>
      </c>
      <c r="E85" s="129">
        <v>2021</v>
      </c>
      <c r="F85" s="137" t="s">
        <v>368</v>
      </c>
      <c r="G85" s="137" t="s">
        <v>368</v>
      </c>
      <c r="H85" s="137" t="s">
        <v>368</v>
      </c>
      <c r="I85" s="137" t="s">
        <v>368</v>
      </c>
      <c r="J85" s="137" t="s">
        <v>368</v>
      </c>
      <c r="K85" s="137" t="s">
        <v>368</v>
      </c>
      <c r="L85" s="137" t="s">
        <v>368</v>
      </c>
      <c r="M85" s="137">
        <v>12.0293599144848</v>
      </c>
      <c r="N85" s="137">
        <v>0</v>
      </c>
      <c r="O85" s="137">
        <v>12.0293599144848</v>
      </c>
      <c r="P85" s="137">
        <f t="shared" si="14"/>
        <v>12.0293599144848</v>
      </c>
    </row>
    <row r="86" spans="1:44" s="55" customFormat="1" ht="31.5">
      <c r="A86" s="239" t="s">
        <v>497</v>
      </c>
      <c r="B86" s="240" t="s">
        <v>498</v>
      </c>
      <c r="C86" s="239" t="s">
        <v>368</v>
      </c>
      <c r="D86" s="239">
        <v>2017</v>
      </c>
      <c r="E86" s="239">
        <v>2021</v>
      </c>
      <c r="F86" s="242">
        <v>55.654347734790797</v>
      </c>
      <c r="G86" s="242">
        <v>386.34794183757379</v>
      </c>
      <c r="H86" s="242">
        <v>4.8764842000000002</v>
      </c>
      <c r="I86" s="242">
        <v>292.42566117262078</v>
      </c>
      <c r="J86" s="242">
        <v>75.890301936816016</v>
      </c>
      <c r="K86" s="242">
        <v>13.155494528137005</v>
      </c>
      <c r="L86" s="242" t="s">
        <v>368</v>
      </c>
      <c r="M86" s="242">
        <v>25.762698</v>
      </c>
      <c r="N86" s="242">
        <v>15.143698000000002</v>
      </c>
      <c r="O86" s="242">
        <v>10.619</v>
      </c>
      <c r="P86" s="242">
        <f t="shared" si="14"/>
        <v>25.762698</v>
      </c>
    </row>
    <row r="87" spans="1:44" s="176" customFormat="1" ht="63">
      <c r="A87" s="129" t="s">
        <v>499</v>
      </c>
      <c r="B87" s="130" t="s">
        <v>500</v>
      </c>
      <c r="C87" s="129" t="s">
        <v>368</v>
      </c>
      <c r="D87" s="129">
        <v>2020</v>
      </c>
      <c r="E87" s="129">
        <v>2020</v>
      </c>
      <c r="F87" s="137" t="s">
        <v>368</v>
      </c>
      <c r="G87" s="137" t="s">
        <v>368</v>
      </c>
      <c r="H87" s="137" t="s">
        <v>368</v>
      </c>
      <c r="I87" s="137" t="s">
        <v>368</v>
      </c>
      <c r="J87" s="137" t="s">
        <v>368</v>
      </c>
      <c r="K87" s="137" t="s">
        <v>368</v>
      </c>
      <c r="L87" s="137" t="s">
        <v>368</v>
      </c>
      <c r="M87" s="137">
        <v>15.143698000000002</v>
      </c>
      <c r="N87" s="137">
        <v>15.143698000000002</v>
      </c>
      <c r="O87" s="137">
        <v>0</v>
      </c>
      <c r="P87" s="137">
        <f t="shared" si="14"/>
        <v>15.143698000000002</v>
      </c>
    </row>
    <row r="88" spans="1:44" s="176" customFormat="1" ht="78.75">
      <c r="A88" s="129" t="s">
        <v>501</v>
      </c>
      <c r="B88" s="130" t="s">
        <v>502</v>
      </c>
      <c r="C88" s="129" t="s">
        <v>368</v>
      </c>
      <c r="D88" s="129">
        <v>2021</v>
      </c>
      <c r="E88" s="129">
        <v>2021</v>
      </c>
      <c r="F88" s="137" t="s">
        <v>368</v>
      </c>
      <c r="G88" s="137" t="s">
        <v>368</v>
      </c>
      <c r="H88" s="137" t="s">
        <v>368</v>
      </c>
      <c r="I88" s="137" t="s">
        <v>368</v>
      </c>
      <c r="J88" s="137" t="s">
        <v>368</v>
      </c>
      <c r="K88" s="137" t="s">
        <v>368</v>
      </c>
      <c r="L88" s="137" t="s">
        <v>368</v>
      </c>
      <c r="M88" s="137">
        <v>10.619</v>
      </c>
      <c r="N88" s="137">
        <v>0</v>
      </c>
      <c r="O88" s="137">
        <v>10.619</v>
      </c>
      <c r="P88" s="137">
        <f t="shared" si="14"/>
        <v>10.619</v>
      </c>
    </row>
    <row r="89" spans="1:44" s="55" customFormat="1" ht="110.25">
      <c r="A89" s="239" t="s">
        <v>503</v>
      </c>
      <c r="B89" s="240" t="s">
        <v>504</v>
      </c>
      <c r="C89" s="239" t="s">
        <v>368</v>
      </c>
      <c r="D89" s="239">
        <v>2017</v>
      </c>
      <c r="E89" s="239">
        <v>2021</v>
      </c>
      <c r="F89" s="242">
        <v>374.62323184113501</v>
      </c>
      <c r="G89" s="242">
        <v>1990.4997139435088</v>
      </c>
      <c r="H89" s="242">
        <v>117.59003714117415</v>
      </c>
      <c r="I89" s="242">
        <v>1281.8869917951056</v>
      </c>
      <c r="J89" s="242">
        <v>285.95390093749648</v>
      </c>
      <c r="K89" s="242">
        <v>305.06878406973266</v>
      </c>
      <c r="L89" s="242" t="s">
        <v>368</v>
      </c>
      <c r="M89" s="242">
        <v>38.595030949999995</v>
      </c>
      <c r="N89" s="242">
        <v>19.503030949999999</v>
      </c>
      <c r="O89" s="242">
        <v>19.091999999999999</v>
      </c>
      <c r="P89" s="242">
        <f t="shared" si="14"/>
        <v>38.595030949999995</v>
      </c>
    </row>
    <row r="90" spans="1:44" s="176" customFormat="1" ht="47.25">
      <c r="A90" s="129" t="s">
        <v>505</v>
      </c>
      <c r="B90" s="130" t="s">
        <v>507</v>
      </c>
      <c r="C90" s="129" t="s">
        <v>368</v>
      </c>
      <c r="D90" s="129">
        <v>2020</v>
      </c>
      <c r="E90" s="129">
        <v>2020</v>
      </c>
      <c r="F90" s="137" t="s">
        <v>368</v>
      </c>
      <c r="G90" s="137" t="s">
        <v>368</v>
      </c>
      <c r="H90" s="137" t="s">
        <v>368</v>
      </c>
      <c r="I90" s="137" t="s">
        <v>368</v>
      </c>
      <c r="J90" s="137" t="s">
        <v>368</v>
      </c>
      <c r="K90" s="137" t="s">
        <v>368</v>
      </c>
      <c r="L90" s="137" t="s">
        <v>368</v>
      </c>
      <c r="M90" s="137">
        <v>19.503030949999999</v>
      </c>
      <c r="N90" s="137">
        <v>19.503030949999999</v>
      </c>
      <c r="O90" s="137">
        <v>0</v>
      </c>
      <c r="P90" s="137">
        <f t="shared" si="14"/>
        <v>19.503030949999999</v>
      </c>
    </row>
    <row r="91" spans="1:44" s="176" customFormat="1" ht="31.5">
      <c r="A91" s="129" t="s">
        <v>506</v>
      </c>
      <c r="B91" s="130" t="s">
        <v>508</v>
      </c>
      <c r="C91" s="129" t="s">
        <v>368</v>
      </c>
      <c r="D91" s="129">
        <v>2021</v>
      </c>
      <c r="E91" s="129">
        <v>2021</v>
      </c>
      <c r="F91" s="137" t="s">
        <v>368</v>
      </c>
      <c r="G91" s="137" t="s">
        <v>368</v>
      </c>
      <c r="H91" s="137" t="s">
        <v>368</v>
      </c>
      <c r="I91" s="137" t="s">
        <v>368</v>
      </c>
      <c r="J91" s="137" t="s">
        <v>368</v>
      </c>
      <c r="K91" s="137" t="s">
        <v>368</v>
      </c>
      <c r="L91" s="137" t="s">
        <v>368</v>
      </c>
      <c r="M91" s="137">
        <v>19.091999999999999</v>
      </c>
      <c r="N91" s="137">
        <v>0</v>
      </c>
      <c r="O91" s="137">
        <v>19.091999999999999</v>
      </c>
      <c r="P91" s="137">
        <f t="shared" si="14"/>
        <v>19.091999999999999</v>
      </c>
    </row>
    <row r="92" spans="1:44" s="55" customFormat="1" ht="47.25">
      <c r="A92" s="239" t="s">
        <v>509</v>
      </c>
      <c r="B92" s="240" t="s">
        <v>510</v>
      </c>
      <c r="C92" s="239" t="s">
        <v>368</v>
      </c>
      <c r="D92" s="239">
        <v>2019</v>
      </c>
      <c r="E92" s="239">
        <v>2021</v>
      </c>
      <c r="F92" s="242">
        <v>0</v>
      </c>
      <c r="G92" s="242">
        <v>2</v>
      </c>
      <c r="H92" s="242">
        <v>0</v>
      </c>
      <c r="I92" s="242">
        <v>0</v>
      </c>
      <c r="J92" s="242">
        <v>0</v>
      </c>
      <c r="K92" s="242">
        <v>0</v>
      </c>
      <c r="L92" s="242" t="s">
        <v>368</v>
      </c>
      <c r="M92" s="242">
        <v>2</v>
      </c>
      <c r="N92" s="242">
        <v>1</v>
      </c>
      <c r="O92" s="242">
        <v>1</v>
      </c>
      <c r="P92" s="242">
        <f t="shared" si="14"/>
        <v>2</v>
      </c>
    </row>
    <row r="93" spans="1:44" s="55" customFormat="1" ht="47.25">
      <c r="A93" s="239" t="s">
        <v>511</v>
      </c>
      <c r="B93" s="240" t="s">
        <v>512</v>
      </c>
      <c r="C93" s="239" t="s">
        <v>368</v>
      </c>
      <c r="D93" s="239">
        <v>2020</v>
      </c>
      <c r="E93" s="239">
        <v>2020</v>
      </c>
      <c r="F93" s="242">
        <v>0</v>
      </c>
      <c r="G93" s="242">
        <v>4.1847500000000002</v>
      </c>
      <c r="H93" s="242">
        <v>0</v>
      </c>
      <c r="I93" s="242">
        <v>2</v>
      </c>
      <c r="J93" s="242">
        <v>2.1847500000000002</v>
      </c>
      <c r="K93" s="242">
        <v>0</v>
      </c>
      <c r="L93" s="242" t="s">
        <v>368</v>
      </c>
      <c r="M93" s="242">
        <v>2.9529376337623297</v>
      </c>
      <c r="N93" s="242">
        <v>2.9529376337623297</v>
      </c>
      <c r="O93" s="242">
        <v>0</v>
      </c>
      <c r="P93" s="242">
        <f t="shared" si="14"/>
        <v>2.9529376337623297</v>
      </c>
    </row>
    <row r="94" spans="1:44" s="263" customFormat="1" ht="47.25">
      <c r="A94" s="129" t="s">
        <v>364</v>
      </c>
      <c r="B94" s="130" t="s">
        <v>365</v>
      </c>
      <c r="C94" s="129" t="s">
        <v>275</v>
      </c>
      <c r="D94" s="129" t="s">
        <v>368</v>
      </c>
      <c r="E94" s="129" t="s">
        <v>368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v>0</v>
      </c>
      <c r="L94" s="137">
        <v>0</v>
      </c>
      <c r="M94" s="137">
        <v>0</v>
      </c>
      <c r="N94" s="137">
        <v>0</v>
      </c>
      <c r="O94" s="137">
        <v>0</v>
      </c>
      <c r="P94" s="137">
        <v>0</v>
      </c>
    </row>
    <row r="95" spans="1:44" s="55" customFormat="1" ht="31.5">
      <c r="A95" s="239" t="s">
        <v>366</v>
      </c>
      <c r="B95" s="240" t="s">
        <v>367</v>
      </c>
      <c r="C95" s="239" t="s">
        <v>275</v>
      </c>
      <c r="D95" s="239" t="s">
        <v>368</v>
      </c>
      <c r="E95" s="239" t="s">
        <v>368</v>
      </c>
      <c r="F95" s="242"/>
      <c r="G95" s="242"/>
      <c r="H95" s="242"/>
      <c r="I95" s="242"/>
      <c r="J95" s="242"/>
      <c r="K95" s="242"/>
      <c r="L95" s="242">
        <v>0</v>
      </c>
      <c r="M95" s="242">
        <v>81.695589630259093</v>
      </c>
      <c r="N95" s="242">
        <v>43.31272281333333</v>
      </c>
      <c r="O95" s="242">
        <v>38.382866816925777</v>
      </c>
      <c r="P95" s="242">
        <f>N95+O95</f>
        <v>81.695589630259107</v>
      </c>
    </row>
    <row r="96" spans="1:44" s="35" customFormat="1">
      <c r="A96" s="129" t="s">
        <v>417</v>
      </c>
      <c r="B96" s="130" t="s">
        <v>418</v>
      </c>
      <c r="C96" s="129" t="s">
        <v>368</v>
      </c>
      <c r="D96" s="129" t="s">
        <v>419</v>
      </c>
      <c r="E96" s="129">
        <v>2021</v>
      </c>
      <c r="F96" s="243" t="s">
        <v>368</v>
      </c>
      <c r="G96" s="243" t="s">
        <v>368</v>
      </c>
      <c r="H96" s="243" t="s">
        <v>368</v>
      </c>
      <c r="I96" s="243" t="s">
        <v>368</v>
      </c>
      <c r="J96" s="243" t="s">
        <v>368</v>
      </c>
      <c r="K96" s="243" t="s">
        <v>368</v>
      </c>
      <c r="L96" s="137" t="s">
        <v>368</v>
      </c>
      <c r="M96" s="137">
        <v>1.3126172769455999</v>
      </c>
      <c r="N96" s="137">
        <v>0.84618333999999995</v>
      </c>
      <c r="O96" s="137">
        <v>0.46643393694559998</v>
      </c>
      <c r="P96" s="137">
        <f t="shared" ref="P96:P114" si="15">N96+O96</f>
        <v>1.3126172769455999</v>
      </c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</row>
    <row r="97" spans="1:44" s="35" customFormat="1">
      <c r="A97" s="129" t="s">
        <v>420</v>
      </c>
      <c r="B97" s="130" t="s">
        <v>421</v>
      </c>
      <c r="C97" s="129" t="s">
        <v>368</v>
      </c>
      <c r="D97" s="129" t="s">
        <v>419</v>
      </c>
      <c r="E97" s="129">
        <v>2020</v>
      </c>
      <c r="F97" s="243" t="s">
        <v>368</v>
      </c>
      <c r="G97" s="243" t="s">
        <v>368</v>
      </c>
      <c r="H97" s="243" t="s">
        <v>368</v>
      </c>
      <c r="I97" s="243" t="s">
        <v>368</v>
      </c>
      <c r="J97" s="243" t="s">
        <v>368</v>
      </c>
      <c r="K97" s="243" t="s">
        <v>368</v>
      </c>
      <c r="L97" s="137" t="s">
        <v>368</v>
      </c>
      <c r="M97" s="137">
        <v>0.54035</v>
      </c>
      <c r="N97" s="137">
        <v>0.54035</v>
      </c>
      <c r="O97" s="137">
        <v>0</v>
      </c>
      <c r="P97" s="137">
        <f t="shared" si="15"/>
        <v>0.54035</v>
      </c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</row>
    <row r="98" spans="1:44" s="35" customFormat="1" ht="31.5">
      <c r="A98" s="129" t="s">
        <v>422</v>
      </c>
      <c r="B98" s="130" t="s">
        <v>423</v>
      </c>
      <c r="C98" s="129" t="s">
        <v>368</v>
      </c>
      <c r="D98" s="129" t="s">
        <v>419</v>
      </c>
      <c r="E98" s="129">
        <v>2021</v>
      </c>
      <c r="F98" s="243" t="s">
        <v>368</v>
      </c>
      <c r="G98" s="243" t="s">
        <v>368</v>
      </c>
      <c r="H98" s="243" t="s">
        <v>368</v>
      </c>
      <c r="I98" s="243" t="s">
        <v>368</v>
      </c>
      <c r="J98" s="243" t="s">
        <v>368</v>
      </c>
      <c r="K98" s="243" t="s">
        <v>368</v>
      </c>
      <c r="L98" s="137" t="s">
        <v>368</v>
      </c>
      <c r="M98" s="137">
        <v>14.588870666666669</v>
      </c>
      <c r="N98" s="137">
        <v>7.2649999999999997</v>
      </c>
      <c r="O98" s="137">
        <v>7.3238706666666697</v>
      </c>
      <c r="P98" s="137">
        <f t="shared" si="15"/>
        <v>14.588870666666669</v>
      </c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</row>
    <row r="99" spans="1:44" s="35" customFormat="1" ht="31.5">
      <c r="A99" s="129" t="s">
        <v>424</v>
      </c>
      <c r="B99" s="130" t="s">
        <v>425</v>
      </c>
      <c r="C99" s="129" t="s">
        <v>368</v>
      </c>
      <c r="D99" s="129" t="s">
        <v>419</v>
      </c>
      <c r="E99" s="129">
        <v>2020</v>
      </c>
      <c r="F99" s="243" t="s">
        <v>368</v>
      </c>
      <c r="G99" s="243" t="s">
        <v>368</v>
      </c>
      <c r="H99" s="243" t="s">
        <v>368</v>
      </c>
      <c r="I99" s="243" t="s">
        <v>368</v>
      </c>
      <c r="J99" s="243" t="s">
        <v>368</v>
      </c>
      <c r="K99" s="243" t="s">
        <v>368</v>
      </c>
      <c r="L99" s="137" t="s">
        <v>368</v>
      </c>
      <c r="M99" s="137">
        <v>16.453138339999999</v>
      </c>
      <c r="N99" s="137">
        <v>16.453138339999999</v>
      </c>
      <c r="O99" s="137">
        <v>0</v>
      </c>
      <c r="P99" s="137">
        <f t="shared" si="15"/>
        <v>16.453138339999999</v>
      </c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6"/>
      <c r="AO99" s="176"/>
      <c r="AP99" s="176"/>
      <c r="AQ99" s="176"/>
      <c r="AR99" s="176"/>
    </row>
    <row r="100" spans="1:44" s="35" customFormat="1">
      <c r="A100" s="129" t="s">
        <v>426</v>
      </c>
      <c r="B100" s="130" t="s">
        <v>427</v>
      </c>
      <c r="C100" s="129" t="s">
        <v>368</v>
      </c>
      <c r="D100" s="129" t="s">
        <v>419</v>
      </c>
      <c r="E100" s="129">
        <v>2021</v>
      </c>
      <c r="F100" s="243" t="s">
        <v>368</v>
      </c>
      <c r="G100" s="243" t="s">
        <v>368</v>
      </c>
      <c r="H100" s="243" t="s">
        <v>368</v>
      </c>
      <c r="I100" s="243" t="s">
        <v>368</v>
      </c>
      <c r="J100" s="243" t="s">
        <v>368</v>
      </c>
      <c r="K100" s="243" t="s">
        <v>368</v>
      </c>
      <c r="L100" s="137" t="s">
        <v>368</v>
      </c>
      <c r="M100" s="137">
        <v>8.9604080800000006</v>
      </c>
      <c r="N100" s="137">
        <v>0</v>
      </c>
      <c r="O100" s="137">
        <v>8.9604080800000006</v>
      </c>
      <c r="P100" s="137">
        <f t="shared" si="15"/>
        <v>8.9604080800000006</v>
      </c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</row>
    <row r="101" spans="1:44" s="35" customFormat="1">
      <c r="A101" s="129" t="s">
        <v>428</v>
      </c>
      <c r="B101" s="130" t="s">
        <v>429</v>
      </c>
      <c r="C101" s="129" t="s">
        <v>368</v>
      </c>
      <c r="D101" s="129" t="s">
        <v>419</v>
      </c>
      <c r="E101" s="129">
        <v>2021</v>
      </c>
      <c r="F101" s="243" t="s">
        <v>368</v>
      </c>
      <c r="G101" s="243" t="s">
        <v>368</v>
      </c>
      <c r="H101" s="243" t="s">
        <v>368</v>
      </c>
      <c r="I101" s="243" t="s">
        <v>368</v>
      </c>
      <c r="J101" s="243" t="s">
        <v>368</v>
      </c>
      <c r="K101" s="243" t="s">
        <v>368</v>
      </c>
      <c r="L101" s="137" t="s">
        <v>368</v>
      </c>
      <c r="M101" s="137">
        <v>4.119924483088</v>
      </c>
      <c r="N101" s="137">
        <v>1.94944446</v>
      </c>
      <c r="O101" s="137">
        <v>2.1704800230879999</v>
      </c>
      <c r="P101" s="137">
        <f t="shared" si="15"/>
        <v>4.119924483088</v>
      </c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</row>
    <row r="102" spans="1:44" s="35" customFormat="1" ht="31.5">
      <c r="A102" s="129" t="s">
        <v>430</v>
      </c>
      <c r="B102" s="130" t="s">
        <v>431</v>
      </c>
      <c r="C102" s="129" t="s">
        <v>368</v>
      </c>
      <c r="D102" s="129" t="s">
        <v>419</v>
      </c>
      <c r="E102" s="129">
        <v>2021</v>
      </c>
      <c r="F102" s="243" t="s">
        <v>368</v>
      </c>
      <c r="G102" s="243" t="s">
        <v>368</v>
      </c>
      <c r="H102" s="243" t="s">
        <v>368</v>
      </c>
      <c r="I102" s="243" t="s">
        <v>368</v>
      </c>
      <c r="J102" s="243" t="s">
        <v>368</v>
      </c>
      <c r="K102" s="243" t="s">
        <v>368</v>
      </c>
      <c r="L102" s="137" t="s">
        <v>368</v>
      </c>
      <c r="M102" s="137">
        <v>7.6391625000000003</v>
      </c>
      <c r="N102" s="137">
        <v>0</v>
      </c>
      <c r="O102" s="137">
        <v>7.6391625000000003</v>
      </c>
      <c r="P102" s="137">
        <f t="shared" si="15"/>
        <v>7.6391625000000003</v>
      </c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</row>
    <row r="103" spans="1:44" s="35" customFormat="1" ht="31.5">
      <c r="A103" s="129" t="s">
        <v>432</v>
      </c>
      <c r="B103" s="130" t="s">
        <v>433</v>
      </c>
      <c r="C103" s="129" t="s">
        <v>368</v>
      </c>
      <c r="D103" s="129" t="s">
        <v>419</v>
      </c>
      <c r="E103" s="129">
        <v>2021</v>
      </c>
      <c r="F103" s="243" t="s">
        <v>368</v>
      </c>
      <c r="G103" s="243" t="s">
        <v>368</v>
      </c>
      <c r="H103" s="243" t="s">
        <v>368</v>
      </c>
      <c r="I103" s="243" t="s">
        <v>368</v>
      </c>
      <c r="J103" s="243" t="s">
        <v>368</v>
      </c>
      <c r="K103" s="243" t="s">
        <v>368</v>
      </c>
      <c r="L103" s="137" t="s">
        <v>368</v>
      </c>
      <c r="M103" s="137">
        <v>1.7778124880000001</v>
      </c>
      <c r="N103" s="137">
        <v>1.1787000000000001</v>
      </c>
      <c r="O103" s="137">
        <v>0.59911248800000005</v>
      </c>
      <c r="P103" s="137">
        <f t="shared" si="15"/>
        <v>1.7778124880000001</v>
      </c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6"/>
      <c r="AO103" s="176"/>
      <c r="AP103" s="176"/>
      <c r="AQ103" s="176"/>
      <c r="AR103" s="176"/>
    </row>
    <row r="104" spans="1:44" s="35" customFormat="1" ht="31.5">
      <c r="A104" s="129" t="s">
        <v>434</v>
      </c>
      <c r="B104" s="130" t="s">
        <v>435</v>
      </c>
      <c r="C104" s="129" t="s">
        <v>368</v>
      </c>
      <c r="D104" s="129" t="s">
        <v>419</v>
      </c>
      <c r="E104" s="129">
        <v>2020</v>
      </c>
      <c r="F104" s="243" t="s">
        <v>368</v>
      </c>
      <c r="G104" s="243" t="s">
        <v>368</v>
      </c>
      <c r="H104" s="243" t="s">
        <v>368</v>
      </c>
      <c r="I104" s="243" t="s">
        <v>368</v>
      </c>
      <c r="J104" s="243" t="s">
        <v>368</v>
      </c>
      <c r="K104" s="243" t="s">
        <v>368</v>
      </c>
      <c r="L104" s="137" t="s">
        <v>368</v>
      </c>
      <c r="M104" s="137">
        <v>3.7334058300000001</v>
      </c>
      <c r="N104" s="137">
        <v>3.7334058300000001</v>
      </c>
      <c r="O104" s="137">
        <v>0</v>
      </c>
      <c r="P104" s="137">
        <f t="shared" si="15"/>
        <v>3.7334058300000001</v>
      </c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</row>
    <row r="105" spans="1:44" s="35" customFormat="1">
      <c r="A105" s="129" t="s">
        <v>436</v>
      </c>
      <c r="B105" s="130" t="s">
        <v>437</v>
      </c>
      <c r="C105" s="129" t="s">
        <v>368</v>
      </c>
      <c r="D105" s="129" t="s">
        <v>419</v>
      </c>
      <c r="E105" s="129">
        <v>2020</v>
      </c>
      <c r="F105" s="243" t="s">
        <v>368</v>
      </c>
      <c r="G105" s="243" t="s">
        <v>368</v>
      </c>
      <c r="H105" s="243" t="s">
        <v>368</v>
      </c>
      <c r="I105" s="243" t="s">
        <v>368</v>
      </c>
      <c r="J105" s="243" t="s">
        <v>368</v>
      </c>
      <c r="K105" s="243" t="s">
        <v>368</v>
      </c>
      <c r="L105" s="137" t="s">
        <v>368</v>
      </c>
      <c r="M105" s="137">
        <v>1.545725</v>
      </c>
      <c r="N105" s="137">
        <v>1.545725</v>
      </c>
      <c r="O105" s="137">
        <v>0</v>
      </c>
      <c r="P105" s="137">
        <f t="shared" si="15"/>
        <v>1.545725</v>
      </c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</row>
    <row r="106" spans="1:44" s="35" customFormat="1">
      <c r="A106" s="129" t="s">
        <v>438</v>
      </c>
      <c r="B106" s="130" t="s">
        <v>439</v>
      </c>
      <c r="C106" s="129" t="s">
        <v>368</v>
      </c>
      <c r="D106" s="129" t="s">
        <v>419</v>
      </c>
      <c r="E106" s="129">
        <v>2020</v>
      </c>
      <c r="F106" s="243" t="s">
        <v>368</v>
      </c>
      <c r="G106" s="243" t="s">
        <v>368</v>
      </c>
      <c r="H106" s="243" t="s">
        <v>368</v>
      </c>
      <c r="I106" s="243" t="s">
        <v>368</v>
      </c>
      <c r="J106" s="243" t="s">
        <v>368</v>
      </c>
      <c r="K106" s="243" t="s">
        <v>368</v>
      </c>
      <c r="L106" s="137" t="s">
        <v>368</v>
      </c>
      <c r="M106" s="137">
        <v>3.895375</v>
      </c>
      <c r="N106" s="137">
        <v>3.895375</v>
      </c>
      <c r="O106" s="137">
        <v>0</v>
      </c>
      <c r="P106" s="137">
        <f t="shared" si="15"/>
        <v>3.895375</v>
      </c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</row>
    <row r="107" spans="1:44" s="35" customFormat="1">
      <c r="A107" s="129" t="s">
        <v>440</v>
      </c>
      <c r="B107" s="130" t="s">
        <v>441</v>
      </c>
      <c r="C107" s="129" t="s">
        <v>368</v>
      </c>
      <c r="D107" s="129" t="s">
        <v>419</v>
      </c>
      <c r="E107" s="129">
        <v>2020</v>
      </c>
      <c r="F107" s="243" t="s">
        <v>368</v>
      </c>
      <c r="G107" s="243" t="s">
        <v>368</v>
      </c>
      <c r="H107" s="243" t="s">
        <v>368</v>
      </c>
      <c r="I107" s="243" t="s">
        <v>368</v>
      </c>
      <c r="J107" s="243" t="s">
        <v>368</v>
      </c>
      <c r="K107" s="243" t="s">
        <v>368</v>
      </c>
      <c r="L107" s="137" t="s">
        <v>368</v>
      </c>
      <c r="M107" s="137">
        <v>2.5625000099999999</v>
      </c>
      <c r="N107" s="137">
        <v>2.5625000099999999</v>
      </c>
      <c r="O107" s="137">
        <v>0</v>
      </c>
      <c r="P107" s="137">
        <f t="shared" si="15"/>
        <v>2.5625000099999999</v>
      </c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</row>
    <row r="108" spans="1:44" s="35" customFormat="1" ht="31.5">
      <c r="A108" s="129" t="s">
        <v>442</v>
      </c>
      <c r="B108" s="130" t="s">
        <v>443</v>
      </c>
      <c r="C108" s="129" t="s">
        <v>368</v>
      </c>
      <c r="D108" s="129" t="s">
        <v>419</v>
      </c>
      <c r="E108" s="129">
        <v>2021</v>
      </c>
      <c r="F108" s="243" t="s">
        <v>368</v>
      </c>
      <c r="G108" s="243" t="s">
        <v>368</v>
      </c>
      <c r="H108" s="243" t="s">
        <v>368</v>
      </c>
      <c r="I108" s="243" t="s">
        <v>368</v>
      </c>
      <c r="J108" s="243" t="s">
        <v>368</v>
      </c>
      <c r="K108" s="243" t="s">
        <v>368</v>
      </c>
      <c r="L108" s="137" t="s">
        <v>368</v>
      </c>
      <c r="M108" s="137">
        <v>4.6556350000000002</v>
      </c>
      <c r="N108" s="137">
        <v>0</v>
      </c>
      <c r="O108" s="137">
        <v>4.6556350000000002</v>
      </c>
      <c r="P108" s="137">
        <f t="shared" si="15"/>
        <v>4.6556350000000002</v>
      </c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</row>
    <row r="109" spans="1:44" s="35" customFormat="1" ht="47.25">
      <c r="A109" s="129" t="s">
        <v>444</v>
      </c>
      <c r="B109" s="130" t="s">
        <v>445</v>
      </c>
      <c r="C109" s="129" t="s">
        <v>368</v>
      </c>
      <c r="D109" s="129" t="s">
        <v>419</v>
      </c>
      <c r="E109" s="129">
        <v>2020</v>
      </c>
      <c r="F109" s="243" t="s">
        <v>368</v>
      </c>
      <c r="G109" s="243" t="s">
        <v>368</v>
      </c>
      <c r="H109" s="243" t="s">
        <v>368</v>
      </c>
      <c r="I109" s="243" t="s">
        <v>368</v>
      </c>
      <c r="J109" s="243" t="s">
        <v>368</v>
      </c>
      <c r="K109" s="243" t="s">
        <v>368</v>
      </c>
      <c r="L109" s="137" t="s">
        <v>368</v>
      </c>
      <c r="M109" s="137">
        <v>1.1710416666666668</v>
      </c>
      <c r="N109" s="137">
        <v>1.1710416666666668</v>
      </c>
      <c r="O109" s="137">
        <v>0</v>
      </c>
      <c r="P109" s="137">
        <f t="shared" si="15"/>
        <v>1.1710416666666668</v>
      </c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  <c r="AM109" s="176"/>
      <c r="AN109" s="176"/>
      <c r="AO109" s="176"/>
      <c r="AP109" s="176"/>
      <c r="AQ109" s="176"/>
      <c r="AR109" s="176"/>
    </row>
    <row r="110" spans="1:44" s="35" customFormat="1">
      <c r="A110" s="129" t="s">
        <v>446</v>
      </c>
      <c r="B110" s="130" t="s">
        <v>447</v>
      </c>
      <c r="C110" s="129" t="s">
        <v>368</v>
      </c>
      <c r="D110" s="129" t="s">
        <v>419</v>
      </c>
      <c r="E110" s="129">
        <v>2020</v>
      </c>
      <c r="F110" s="243" t="s">
        <v>368</v>
      </c>
      <c r="G110" s="243" t="s">
        <v>368</v>
      </c>
      <c r="H110" s="243" t="s">
        <v>368</v>
      </c>
      <c r="I110" s="243" t="s">
        <v>368</v>
      </c>
      <c r="J110" s="243" t="s">
        <v>368</v>
      </c>
      <c r="K110" s="243" t="s">
        <v>368</v>
      </c>
      <c r="L110" s="137" t="s">
        <v>368</v>
      </c>
      <c r="M110" s="137">
        <v>5.8875084000000001E-2</v>
      </c>
      <c r="N110" s="137">
        <v>5.8875084000000001E-2</v>
      </c>
      <c r="O110" s="137">
        <v>0</v>
      </c>
      <c r="P110" s="137">
        <f t="shared" si="15"/>
        <v>5.8875084000000001E-2</v>
      </c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</row>
    <row r="111" spans="1:44" s="35" customFormat="1">
      <c r="A111" s="129" t="s">
        <v>448</v>
      </c>
      <c r="B111" s="130" t="s">
        <v>449</v>
      </c>
      <c r="C111" s="129" t="s">
        <v>368</v>
      </c>
      <c r="D111" s="129" t="s">
        <v>419</v>
      </c>
      <c r="E111" s="129">
        <v>2021</v>
      </c>
      <c r="F111" s="243" t="s">
        <v>368</v>
      </c>
      <c r="G111" s="243" t="s">
        <v>368</v>
      </c>
      <c r="H111" s="243" t="s">
        <v>368</v>
      </c>
      <c r="I111" s="243" t="s">
        <v>368</v>
      </c>
      <c r="J111" s="243" t="s">
        <v>368</v>
      </c>
      <c r="K111" s="243" t="s">
        <v>368</v>
      </c>
      <c r="L111" s="137" t="s">
        <v>368</v>
      </c>
      <c r="M111" s="137">
        <v>0.72210119883563717</v>
      </c>
      <c r="N111" s="137">
        <v>0.27008324933333322</v>
      </c>
      <c r="O111" s="137">
        <v>0.45201794950230401</v>
      </c>
      <c r="P111" s="137">
        <f t="shared" si="15"/>
        <v>0.72210119883563717</v>
      </c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</row>
    <row r="112" spans="1:44" s="35" customFormat="1" ht="31.5">
      <c r="A112" s="129" t="s">
        <v>450</v>
      </c>
      <c r="B112" s="130" t="s">
        <v>451</v>
      </c>
      <c r="C112" s="129" t="s">
        <v>368</v>
      </c>
      <c r="D112" s="129" t="s">
        <v>419</v>
      </c>
      <c r="E112" s="129">
        <v>2020</v>
      </c>
      <c r="F112" s="243" t="s">
        <v>368</v>
      </c>
      <c r="G112" s="243" t="s">
        <v>368</v>
      </c>
      <c r="H112" s="243" t="s">
        <v>368</v>
      </c>
      <c r="I112" s="243" t="s">
        <v>368</v>
      </c>
      <c r="J112" s="243" t="s">
        <v>368</v>
      </c>
      <c r="K112" s="243" t="s">
        <v>368</v>
      </c>
      <c r="L112" s="137" t="s">
        <v>368</v>
      </c>
      <c r="M112" s="137">
        <v>1.8429008333333332</v>
      </c>
      <c r="N112" s="137">
        <v>1.8429008333333332</v>
      </c>
      <c r="O112" s="137">
        <v>0</v>
      </c>
      <c r="P112" s="137">
        <f t="shared" si="15"/>
        <v>1.8429008333333332</v>
      </c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</row>
    <row r="113" spans="1:44" s="35" customFormat="1" ht="31.5">
      <c r="A113" s="129" t="s">
        <v>452</v>
      </c>
      <c r="B113" s="130" t="s">
        <v>453</v>
      </c>
      <c r="C113" s="129" t="s">
        <v>368</v>
      </c>
      <c r="D113" s="129" t="s">
        <v>419</v>
      </c>
      <c r="E113" s="129" t="s">
        <v>513</v>
      </c>
      <c r="F113" s="243" t="s">
        <v>368</v>
      </c>
      <c r="G113" s="243" t="s">
        <v>368</v>
      </c>
      <c r="H113" s="243" t="s">
        <v>368</v>
      </c>
      <c r="I113" s="243" t="s">
        <v>368</v>
      </c>
      <c r="J113" s="243" t="s">
        <v>368</v>
      </c>
      <c r="K113" s="243" t="s">
        <v>368</v>
      </c>
      <c r="L113" s="137" t="s">
        <v>368</v>
      </c>
      <c r="M113" s="137">
        <v>0</v>
      </c>
      <c r="N113" s="137">
        <v>0</v>
      </c>
      <c r="O113" s="137">
        <v>0</v>
      </c>
      <c r="P113" s="137">
        <f t="shared" si="15"/>
        <v>0</v>
      </c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76"/>
      <c r="AH113" s="176"/>
      <c r="AI113" s="176"/>
      <c r="AJ113" s="176"/>
      <c r="AK113" s="176"/>
      <c r="AL113" s="176"/>
      <c r="AM113" s="176"/>
      <c r="AN113" s="176"/>
      <c r="AO113" s="176"/>
      <c r="AP113" s="176"/>
      <c r="AQ113" s="176"/>
      <c r="AR113" s="176"/>
    </row>
    <row r="114" spans="1:44" s="35" customFormat="1" ht="47.25">
      <c r="A114" s="129" t="s">
        <v>454</v>
      </c>
      <c r="B114" s="130" t="s">
        <v>455</v>
      </c>
      <c r="C114" s="129" t="s">
        <v>368</v>
      </c>
      <c r="D114" s="129" t="s">
        <v>419</v>
      </c>
      <c r="E114" s="129">
        <v>2021</v>
      </c>
      <c r="F114" s="243" t="s">
        <v>368</v>
      </c>
      <c r="G114" s="243" t="s">
        <v>368</v>
      </c>
      <c r="H114" s="243" t="s">
        <v>368</v>
      </c>
      <c r="I114" s="243" t="s">
        <v>368</v>
      </c>
      <c r="J114" s="243" t="s">
        <v>368</v>
      </c>
      <c r="K114" s="243" t="s">
        <v>368</v>
      </c>
      <c r="L114" s="137" t="s">
        <v>368</v>
      </c>
      <c r="M114" s="137">
        <v>6.1157461727232008</v>
      </c>
      <c r="N114" s="137">
        <v>0</v>
      </c>
      <c r="O114" s="137">
        <v>6.1157461727232008</v>
      </c>
      <c r="P114" s="137">
        <f t="shared" si="15"/>
        <v>6.1157461727232008</v>
      </c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</row>
    <row r="115" spans="1:44" s="35" customFormat="1">
      <c r="A115" s="147"/>
      <c r="B115" s="148"/>
      <c r="C115" s="149"/>
      <c r="D115" s="108"/>
      <c r="E115" s="108"/>
      <c r="F115" s="173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1:44" s="35" customFormat="1">
      <c r="A116" s="147"/>
      <c r="B116" s="148"/>
      <c r="C116" s="149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1:44" s="35" customFormat="1">
      <c r="A117" s="147"/>
      <c r="B117" s="148"/>
      <c r="C117" s="149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1:44" s="35" customFormat="1" ht="21" customHeight="1">
      <c r="A118" s="288" t="s">
        <v>228</v>
      </c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86"/>
      <c r="R118" s="86"/>
      <c r="S118" s="86"/>
    </row>
    <row r="119" spans="1:44" s="35" customFormat="1" ht="18.75" customHeight="1">
      <c r="A119" s="288" t="s">
        <v>226</v>
      </c>
      <c r="B119" s="288"/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86"/>
      <c r="R119" s="86"/>
      <c r="S119" s="86"/>
    </row>
    <row r="120" spans="1:44" ht="48.75" customHeight="1">
      <c r="A120" s="277" t="s">
        <v>229</v>
      </c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</row>
    <row r="121" spans="1:44" ht="17.25" customHeight="1">
      <c r="A121" s="275" t="s">
        <v>205</v>
      </c>
      <c r="B121" s="275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</row>
    <row r="122" spans="1:44" ht="18" customHeight="1">
      <c r="A122" s="277" t="s">
        <v>256</v>
      </c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</row>
    <row r="123" spans="1:44" ht="16.5" customHeight="1">
      <c r="A123" s="275" t="s">
        <v>207</v>
      </c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</row>
    <row r="124" spans="1:44" ht="17.25" customHeight="1">
      <c r="A124" s="277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</row>
  </sheetData>
  <mergeCells count="24">
    <mergeCell ref="A4:P4"/>
    <mergeCell ref="G11:K11"/>
    <mergeCell ref="P11:P12"/>
    <mergeCell ref="A9:P9"/>
    <mergeCell ref="A10:A12"/>
    <mergeCell ref="B10:B12"/>
    <mergeCell ref="C10:C12"/>
    <mergeCell ref="A7:P7"/>
    <mergeCell ref="A8:P8"/>
    <mergeCell ref="F10:F11"/>
    <mergeCell ref="A5:O5"/>
    <mergeCell ref="G10:K10"/>
    <mergeCell ref="L10:M10"/>
    <mergeCell ref="A122:P122"/>
    <mergeCell ref="A123:P123"/>
    <mergeCell ref="A124:P124"/>
    <mergeCell ref="N10:P10"/>
    <mergeCell ref="L11:M11"/>
    <mergeCell ref="D10:D12"/>
    <mergeCell ref="E10:E11"/>
    <mergeCell ref="A120:P120"/>
    <mergeCell ref="A121:P121"/>
    <mergeCell ref="A118:P118"/>
    <mergeCell ref="A119:P119"/>
  </mergeCells>
  <pageMargins left="0.70866141732283472" right="0.70866141732283472" top="0.74803149606299213" bottom="0.74803149606299213" header="0.31496062992125984" footer="0.31496062992125984"/>
  <pageSetup paperSize="8" scale="13" firstPageNumber="2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BG104"/>
  <sheetViews>
    <sheetView view="pageBreakPreview" topLeftCell="A70" zoomScale="70" zoomScaleNormal="100" zoomScaleSheetLayoutView="70" workbookViewId="0">
      <selection activeCell="V77" sqref="V77"/>
    </sheetView>
  </sheetViews>
  <sheetFormatPr defaultRowHeight="12"/>
  <cols>
    <col min="1" max="1" width="9.75" style="10" customWidth="1"/>
    <col min="2" max="2" width="33.875" style="10" customWidth="1"/>
    <col min="3" max="3" width="12.75" style="10" customWidth="1"/>
    <col min="4" max="8" width="12.75" style="141" customWidth="1"/>
    <col min="9" max="9" width="8.125" style="10" customWidth="1"/>
    <col min="10" max="10" width="8.125" style="10" hidden="1" customWidth="1"/>
    <col min="11" max="11" width="8.125" style="10" customWidth="1"/>
    <col min="12" max="12" width="8.125" style="10" hidden="1" customWidth="1"/>
    <col min="13" max="13" width="8.125" style="10" customWidth="1"/>
    <col min="14" max="14" width="8.125" style="10" hidden="1" customWidth="1"/>
    <col min="15" max="16" width="8.125" style="141" customWidth="1"/>
    <col min="17" max="17" width="8.125" style="10" customWidth="1"/>
    <col min="18" max="18" width="8.125" style="10" hidden="1" customWidth="1"/>
    <col min="19" max="19" width="8.125" style="10" customWidth="1"/>
    <col min="20" max="20" width="8.125" style="10" hidden="1" customWidth="1"/>
    <col min="21" max="21" width="11.5" style="10" customWidth="1"/>
    <col min="22" max="23" width="8.125" style="10" customWidth="1"/>
    <col min="24" max="24" width="8.125" style="10" hidden="1" customWidth="1"/>
    <col min="25" max="25" width="8.125" style="10" customWidth="1"/>
    <col min="26" max="26" width="8.125" style="10" hidden="1" customWidth="1"/>
    <col min="27" max="27" width="8.125" style="10" customWidth="1"/>
    <col min="28" max="28" width="8.125" style="10" hidden="1" customWidth="1"/>
    <col min="29" max="29" width="8.125" style="10" customWidth="1"/>
    <col min="30" max="30" width="8.125" style="10" hidden="1" customWidth="1"/>
    <col min="31" max="31" width="8.125" style="10" customWidth="1"/>
    <col min="32" max="33" width="8.125" style="10" hidden="1" customWidth="1"/>
    <col min="34" max="34" width="8.125" style="10" customWidth="1"/>
    <col min="35" max="35" width="8.125" style="10" hidden="1" customWidth="1"/>
    <col min="36" max="36" width="8.125" style="10" customWidth="1"/>
    <col min="37" max="37" width="8.125" style="10" hidden="1" customWidth="1"/>
    <col min="38" max="38" width="8.125" style="10" customWidth="1"/>
    <col min="39" max="39" width="8.125" style="10" hidden="1" customWidth="1"/>
    <col min="40" max="40" width="16.375" style="10" customWidth="1"/>
    <col min="41" max="41" width="8.125" style="10" hidden="1" customWidth="1"/>
    <col min="42" max="42" width="15.25" style="10" customWidth="1"/>
    <col min="43" max="44" width="8.125" style="10" hidden="1" customWidth="1"/>
    <col min="45" max="45" width="14.75" style="10" customWidth="1"/>
    <col min="46" max="46" width="8.125" style="10" hidden="1" customWidth="1"/>
    <col min="47" max="16384" width="9" style="10"/>
  </cols>
  <sheetData>
    <row r="2" spans="1:59" ht="15.75">
      <c r="Q2" s="23"/>
      <c r="R2" s="302"/>
      <c r="S2" s="302"/>
      <c r="T2" s="302"/>
      <c r="U2" s="302"/>
      <c r="V2" s="23"/>
    </row>
    <row r="3" spans="1:59">
      <c r="Q3" s="16"/>
      <c r="R3" s="16"/>
      <c r="S3" s="16"/>
      <c r="T3" s="16"/>
      <c r="U3" s="16"/>
      <c r="V3" s="16"/>
    </row>
    <row r="4" spans="1:59" ht="18.75">
      <c r="A4" s="303" t="s">
        <v>138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</row>
    <row r="5" spans="1:59" ht="18.75">
      <c r="A5" s="303" t="s">
        <v>142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</row>
    <row r="6" spans="1:59" ht="18.75">
      <c r="A6" s="305" t="s">
        <v>515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</row>
    <row r="7" spans="1:59" ht="15.75" customHeight="1"/>
    <row r="8" spans="1:59" ht="21.75" customHeight="1">
      <c r="A8" s="304" t="str">
        <f>'1'!A7:T7</f>
        <v xml:space="preserve">Акционерное общество "Тамбовская сетевая компания" 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</row>
    <row r="9" spans="1:59" ht="15.75" customHeight="1">
      <c r="A9" s="300" t="s">
        <v>141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</row>
    <row r="10" spans="1:59" s="16" customFormat="1" ht="15.75" customHeight="1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</row>
    <row r="11" spans="1:59" s="11" customFormat="1" ht="33.75" customHeight="1">
      <c r="A11" s="294" t="s">
        <v>72</v>
      </c>
      <c r="B11" s="294" t="s">
        <v>18</v>
      </c>
      <c r="C11" s="294" t="s">
        <v>1</v>
      </c>
      <c r="D11" s="297" t="s">
        <v>143</v>
      </c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</row>
    <row r="12" spans="1:59" ht="176.25" customHeight="1">
      <c r="A12" s="294"/>
      <c r="B12" s="294"/>
      <c r="C12" s="294"/>
      <c r="D12" s="297" t="s">
        <v>27</v>
      </c>
      <c r="E12" s="298"/>
      <c r="F12" s="298"/>
      <c r="G12" s="298"/>
      <c r="H12" s="298"/>
      <c r="I12" s="298"/>
      <c r="J12" s="298"/>
      <c r="K12" s="298"/>
      <c r="L12" s="298"/>
      <c r="M12" s="298"/>
      <c r="N12" s="299"/>
      <c r="O12" s="297" t="s">
        <v>28</v>
      </c>
      <c r="P12" s="298"/>
      <c r="Q12" s="298"/>
      <c r="R12" s="298"/>
      <c r="S12" s="298"/>
      <c r="T12" s="298"/>
      <c r="U12" s="298"/>
      <c r="V12" s="299"/>
      <c r="W12" s="294" t="s">
        <v>23</v>
      </c>
      <c r="X12" s="294"/>
      <c r="Y12" s="294"/>
      <c r="Z12" s="294"/>
      <c r="AA12" s="294"/>
      <c r="AB12" s="294"/>
      <c r="AC12" s="294" t="s">
        <v>24</v>
      </c>
      <c r="AD12" s="294"/>
      <c r="AE12" s="294"/>
      <c r="AF12" s="294"/>
      <c r="AG12" s="294"/>
      <c r="AH12" s="294" t="s">
        <v>19</v>
      </c>
      <c r="AI12" s="294"/>
      <c r="AJ12" s="294"/>
      <c r="AK12" s="294"/>
      <c r="AL12" s="294"/>
      <c r="AM12" s="294"/>
      <c r="AN12" s="294" t="s">
        <v>21</v>
      </c>
      <c r="AO12" s="294"/>
      <c r="AP12" s="294"/>
      <c r="AQ12" s="294"/>
      <c r="AR12" s="294"/>
      <c r="AS12" s="294" t="s">
        <v>22</v>
      </c>
      <c r="AT12" s="294"/>
    </row>
    <row r="13" spans="1:59" s="12" customFormat="1" ht="197.25" customHeight="1">
      <c r="A13" s="294"/>
      <c r="B13" s="294"/>
      <c r="C13" s="294"/>
      <c r="D13" s="143" t="s">
        <v>373</v>
      </c>
      <c r="E13" s="143" t="s">
        <v>374</v>
      </c>
      <c r="F13" s="143" t="s">
        <v>375</v>
      </c>
      <c r="G13" s="143" t="s">
        <v>376</v>
      </c>
      <c r="H13" s="143" t="s">
        <v>377</v>
      </c>
      <c r="I13" s="295" t="s">
        <v>378</v>
      </c>
      <c r="J13" s="295"/>
      <c r="K13" s="295" t="s">
        <v>379</v>
      </c>
      <c r="L13" s="295"/>
      <c r="M13" s="295" t="s">
        <v>380</v>
      </c>
      <c r="N13" s="295"/>
      <c r="O13" s="143" t="s">
        <v>381</v>
      </c>
      <c r="P13" s="172" t="s">
        <v>407</v>
      </c>
      <c r="Q13" s="295" t="s">
        <v>382</v>
      </c>
      <c r="R13" s="295"/>
      <c r="S13" s="295" t="s">
        <v>383</v>
      </c>
      <c r="T13" s="295"/>
      <c r="U13" s="251" t="s">
        <v>384</v>
      </c>
      <c r="V13" s="251" t="s">
        <v>523</v>
      </c>
      <c r="W13" s="295" t="s">
        <v>385</v>
      </c>
      <c r="X13" s="295"/>
      <c r="Y13" s="295" t="s">
        <v>386</v>
      </c>
      <c r="Z13" s="295"/>
      <c r="AA13" s="295" t="s">
        <v>387</v>
      </c>
      <c r="AB13" s="295"/>
      <c r="AC13" s="295" t="s">
        <v>388</v>
      </c>
      <c r="AD13" s="295"/>
      <c r="AE13" s="295" t="s">
        <v>389</v>
      </c>
      <c r="AF13" s="295"/>
      <c r="AG13" s="143"/>
      <c r="AH13" s="295" t="s">
        <v>390</v>
      </c>
      <c r="AI13" s="295"/>
      <c r="AJ13" s="295" t="s">
        <v>391</v>
      </c>
      <c r="AK13" s="295"/>
      <c r="AL13" s="295" t="s">
        <v>392</v>
      </c>
      <c r="AM13" s="295"/>
      <c r="AN13" s="295" t="s">
        <v>522</v>
      </c>
      <c r="AO13" s="295"/>
      <c r="AP13" s="295" t="s">
        <v>392</v>
      </c>
      <c r="AQ13" s="295"/>
      <c r="AR13" s="143"/>
      <c r="AS13" s="295" t="s">
        <v>393</v>
      </c>
      <c r="AT13" s="295"/>
    </row>
    <row r="14" spans="1:59" ht="128.25" hidden="1" customHeight="1">
      <c r="A14" s="294"/>
      <c r="B14" s="294"/>
      <c r="C14" s="294"/>
      <c r="D14" s="142"/>
      <c r="E14" s="142"/>
      <c r="F14" s="142"/>
      <c r="G14" s="142"/>
      <c r="H14" s="142"/>
      <c r="I14" s="18" t="s">
        <v>131</v>
      </c>
      <c r="J14" s="18" t="s">
        <v>66</v>
      </c>
      <c r="K14" s="18" t="s">
        <v>131</v>
      </c>
      <c r="L14" s="18" t="s">
        <v>66</v>
      </c>
      <c r="M14" s="18" t="s">
        <v>131</v>
      </c>
      <c r="N14" s="18" t="s">
        <v>66</v>
      </c>
      <c r="O14" s="18"/>
      <c r="P14" s="18"/>
      <c r="Q14" s="18" t="s">
        <v>131</v>
      </c>
      <c r="R14" s="18" t="s">
        <v>66</v>
      </c>
      <c r="S14" s="18" t="s">
        <v>131</v>
      </c>
      <c r="T14" s="18" t="s">
        <v>66</v>
      </c>
      <c r="U14" s="18" t="s">
        <v>131</v>
      </c>
      <c r="V14" s="18" t="s">
        <v>66</v>
      </c>
      <c r="W14" s="18" t="s">
        <v>131</v>
      </c>
      <c r="X14" s="18" t="s">
        <v>66</v>
      </c>
      <c r="Y14" s="18" t="s">
        <v>131</v>
      </c>
      <c r="Z14" s="18" t="s">
        <v>66</v>
      </c>
      <c r="AA14" s="18" t="s">
        <v>131</v>
      </c>
      <c r="AB14" s="18" t="s">
        <v>66</v>
      </c>
      <c r="AC14" s="18" t="s">
        <v>131</v>
      </c>
      <c r="AD14" s="18" t="s">
        <v>66</v>
      </c>
      <c r="AE14" s="18" t="s">
        <v>131</v>
      </c>
      <c r="AF14" s="18" t="s">
        <v>66</v>
      </c>
      <c r="AG14" s="18" t="s">
        <v>66</v>
      </c>
      <c r="AH14" s="18" t="s">
        <v>131</v>
      </c>
      <c r="AI14" s="18" t="s">
        <v>66</v>
      </c>
      <c r="AJ14" s="18" t="s">
        <v>131</v>
      </c>
      <c r="AK14" s="18" t="s">
        <v>66</v>
      </c>
      <c r="AL14" s="18" t="s">
        <v>131</v>
      </c>
      <c r="AM14" s="18" t="s">
        <v>66</v>
      </c>
      <c r="AN14" s="18" t="s">
        <v>131</v>
      </c>
      <c r="AO14" s="18" t="s">
        <v>66</v>
      </c>
      <c r="AP14" s="18" t="s">
        <v>131</v>
      </c>
      <c r="AQ14" s="18" t="s">
        <v>66</v>
      </c>
      <c r="AR14" s="18" t="s">
        <v>66</v>
      </c>
      <c r="AS14" s="18" t="s">
        <v>131</v>
      </c>
      <c r="AT14" s="18" t="s">
        <v>66</v>
      </c>
    </row>
    <row r="15" spans="1:59" s="14" customFormat="1" ht="15.75">
      <c r="A15" s="20">
        <v>1</v>
      </c>
      <c r="B15" s="13">
        <v>2</v>
      </c>
      <c r="C15" s="20">
        <v>3</v>
      </c>
      <c r="D15" s="26" t="s">
        <v>38</v>
      </c>
      <c r="E15" s="26" t="s">
        <v>45</v>
      </c>
      <c r="F15" s="26" t="s">
        <v>399</v>
      </c>
      <c r="G15" s="26" t="s">
        <v>59</v>
      </c>
      <c r="H15" s="26" t="s">
        <v>400</v>
      </c>
      <c r="I15" s="26" t="s">
        <v>401</v>
      </c>
      <c r="J15" s="26" t="s">
        <v>402</v>
      </c>
      <c r="K15" s="26" t="s">
        <v>402</v>
      </c>
      <c r="L15" s="26" t="s">
        <v>404</v>
      </c>
      <c r="M15" s="26" t="s">
        <v>403</v>
      </c>
      <c r="N15" s="26" t="s">
        <v>68</v>
      </c>
      <c r="O15" s="26" t="s">
        <v>33</v>
      </c>
      <c r="P15" s="26" t="s">
        <v>34</v>
      </c>
      <c r="Q15" s="26" t="s">
        <v>396</v>
      </c>
      <c r="R15" s="26" t="s">
        <v>46</v>
      </c>
      <c r="S15" s="26" t="s">
        <v>46</v>
      </c>
      <c r="T15" s="26" t="s">
        <v>398</v>
      </c>
      <c r="U15" s="26" t="s">
        <v>397</v>
      </c>
      <c r="V15" s="26" t="s">
        <v>398</v>
      </c>
      <c r="W15" s="26" t="s">
        <v>36</v>
      </c>
      <c r="X15" s="26" t="s">
        <v>37</v>
      </c>
      <c r="Y15" s="26" t="s">
        <v>37</v>
      </c>
      <c r="Z15" s="26" t="s">
        <v>36</v>
      </c>
      <c r="AA15" s="26" t="s">
        <v>394</v>
      </c>
      <c r="AB15" s="26" t="s">
        <v>67</v>
      </c>
      <c r="AC15" s="26" t="s">
        <v>48</v>
      </c>
      <c r="AD15" s="26" t="s">
        <v>49</v>
      </c>
      <c r="AE15" s="26" t="s">
        <v>49</v>
      </c>
      <c r="AF15" s="26" t="s">
        <v>60</v>
      </c>
      <c r="AG15" s="26" t="s">
        <v>69</v>
      </c>
      <c r="AH15" s="26" t="s">
        <v>51</v>
      </c>
      <c r="AI15" s="26" t="s">
        <v>52</v>
      </c>
      <c r="AJ15" s="26" t="s">
        <v>52</v>
      </c>
      <c r="AK15" s="26" t="s">
        <v>56</v>
      </c>
      <c r="AL15" s="26" t="s">
        <v>395</v>
      </c>
      <c r="AM15" s="26" t="s">
        <v>70</v>
      </c>
      <c r="AN15" s="26" t="s">
        <v>61</v>
      </c>
      <c r="AO15" s="26" t="s">
        <v>62</v>
      </c>
      <c r="AP15" s="26" t="s">
        <v>62</v>
      </c>
      <c r="AQ15" s="26" t="s">
        <v>63</v>
      </c>
      <c r="AR15" s="26" t="s">
        <v>71</v>
      </c>
      <c r="AS15" s="26" t="s">
        <v>64</v>
      </c>
      <c r="AT15" s="26" t="s">
        <v>65</v>
      </c>
    </row>
    <row r="16" spans="1:59" s="14" customFormat="1" ht="31.5">
      <c r="A16" s="115" t="s">
        <v>276</v>
      </c>
      <c r="B16" s="116" t="s">
        <v>277</v>
      </c>
      <c r="C16" s="115" t="s">
        <v>275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20"/>
      <c r="K16" s="135">
        <v>0</v>
      </c>
      <c r="L16" s="20"/>
      <c r="M16" s="135">
        <v>0</v>
      </c>
      <c r="N16" s="13"/>
      <c r="O16" s="135">
        <v>0</v>
      </c>
      <c r="P16" s="135">
        <v>0</v>
      </c>
      <c r="Q16" s="135">
        <v>0</v>
      </c>
      <c r="R16" s="15"/>
      <c r="S16" s="135">
        <v>0</v>
      </c>
      <c r="T16" s="15"/>
      <c r="U16" s="135">
        <v>0</v>
      </c>
      <c r="V16" s="135">
        <v>0</v>
      </c>
      <c r="W16" s="135">
        <v>0</v>
      </c>
      <c r="X16" s="15"/>
      <c r="Y16" s="135">
        <v>0</v>
      </c>
      <c r="Z16" s="15"/>
      <c r="AA16" s="135">
        <v>0</v>
      </c>
      <c r="AB16" s="15"/>
      <c r="AC16" s="135">
        <v>0</v>
      </c>
      <c r="AD16" s="15"/>
      <c r="AE16" s="135">
        <v>0</v>
      </c>
      <c r="AF16" s="15"/>
      <c r="AG16" s="15"/>
      <c r="AH16" s="135">
        <v>0</v>
      </c>
      <c r="AI16" s="15"/>
      <c r="AJ16" s="135">
        <v>0</v>
      </c>
      <c r="AK16" s="15"/>
      <c r="AL16" s="135">
        <v>0</v>
      </c>
      <c r="AM16" s="15"/>
      <c r="AN16" s="135">
        <v>0</v>
      </c>
      <c r="AO16" s="15"/>
      <c r="AP16" s="135">
        <v>0</v>
      </c>
      <c r="AQ16" s="15"/>
      <c r="AR16" s="15"/>
      <c r="AS16" s="135">
        <v>0</v>
      </c>
      <c r="AT16" s="15"/>
    </row>
    <row r="17" spans="1:46" s="145" customFormat="1" ht="31.5">
      <c r="A17" s="115" t="s">
        <v>278</v>
      </c>
      <c r="B17" s="116" t="s">
        <v>279</v>
      </c>
      <c r="C17" s="115" t="s">
        <v>275</v>
      </c>
      <c r="D17" s="135">
        <f>D42</f>
        <v>0</v>
      </c>
      <c r="E17" s="135">
        <f t="shared" ref="E17:I17" si="0">E42</f>
        <v>0</v>
      </c>
      <c r="F17" s="135">
        <f t="shared" si="0"/>
        <v>0</v>
      </c>
      <c r="G17" s="135">
        <f t="shared" si="0"/>
        <v>0</v>
      </c>
      <c r="H17" s="135">
        <f t="shared" si="0"/>
        <v>0</v>
      </c>
      <c r="I17" s="135">
        <f t="shared" si="0"/>
        <v>0</v>
      </c>
      <c r="J17" s="162"/>
      <c r="K17" s="135">
        <f t="shared" ref="K17" si="1">K42</f>
        <v>0</v>
      </c>
      <c r="L17" s="162"/>
      <c r="M17" s="135">
        <f t="shared" ref="M17" si="2">M42</f>
        <v>0</v>
      </c>
      <c r="N17" s="161"/>
      <c r="O17" s="135">
        <f t="shared" ref="O17:Q17" si="3">O42</f>
        <v>0</v>
      </c>
      <c r="P17" s="135">
        <f t="shared" si="3"/>
        <v>0</v>
      </c>
      <c r="Q17" s="135">
        <f t="shared" si="3"/>
        <v>0</v>
      </c>
      <c r="R17" s="163"/>
      <c r="S17" s="135">
        <f t="shared" ref="S17" si="4">S42</f>
        <v>0</v>
      </c>
      <c r="T17" s="163"/>
      <c r="U17" s="135">
        <f t="shared" ref="U17:V17" si="5">U42</f>
        <v>0</v>
      </c>
      <c r="V17" s="135">
        <f t="shared" si="5"/>
        <v>0</v>
      </c>
      <c r="W17" s="135">
        <f t="shared" ref="W17" si="6">W42</f>
        <v>0</v>
      </c>
      <c r="X17" s="163"/>
      <c r="Y17" s="135">
        <f t="shared" ref="Y17" si="7">Y42</f>
        <v>0</v>
      </c>
      <c r="Z17" s="163"/>
      <c r="AA17" s="135">
        <f t="shared" ref="AA17" si="8">AA42</f>
        <v>0</v>
      </c>
      <c r="AB17" s="163"/>
      <c r="AC17" s="135">
        <f t="shared" ref="AC17" si="9">AC42</f>
        <v>0</v>
      </c>
      <c r="AD17" s="163"/>
      <c r="AE17" s="135">
        <f t="shared" ref="AE17" si="10">AE42</f>
        <v>0</v>
      </c>
      <c r="AF17" s="163"/>
      <c r="AG17" s="163"/>
      <c r="AH17" s="135">
        <f t="shared" ref="AH17" si="11">AH42</f>
        <v>0</v>
      </c>
      <c r="AI17" s="163"/>
      <c r="AJ17" s="135">
        <f t="shared" ref="AJ17" si="12">AJ42</f>
        <v>0</v>
      </c>
      <c r="AK17" s="163"/>
      <c r="AL17" s="135">
        <f t="shared" ref="AL17" si="13">AL42</f>
        <v>0</v>
      </c>
      <c r="AM17" s="163"/>
      <c r="AN17" s="135">
        <f t="shared" ref="AN17" si="14">AN42</f>
        <v>0</v>
      </c>
      <c r="AO17" s="163"/>
      <c r="AP17" s="135">
        <f t="shared" ref="AP17" si="15">AP42</f>
        <v>0</v>
      </c>
      <c r="AQ17" s="163"/>
      <c r="AR17" s="163"/>
      <c r="AS17" s="135">
        <f t="shared" ref="AS17" si="16">AS42</f>
        <v>0</v>
      </c>
      <c r="AT17" s="163"/>
    </row>
    <row r="18" spans="1:46" s="145" customFormat="1" ht="78.75">
      <c r="A18" s="115" t="s">
        <v>280</v>
      </c>
      <c r="B18" s="116" t="s">
        <v>281</v>
      </c>
      <c r="C18" s="115" t="s">
        <v>275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62"/>
      <c r="K18" s="135">
        <v>0</v>
      </c>
      <c r="L18" s="162"/>
      <c r="M18" s="135">
        <v>0</v>
      </c>
      <c r="N18" s="161"/>
      <c r="O18" s="135">
        <v>0</v>
      </c>
      <c r="P18" s="135">
        <v>0</v>
      </c>
      <c r="Q18" s="135">
        <v>0</v>
      </c>
      <c r="R18" s="163"/>
      <c r="S18" s="135">
        <v>0</v>
      </c>
      <c r="T18" s="163"/>
      <c r="U18" s="135">
        <v>0</v>
      </c>
      <c r="V18" s="135">
        <v>0</v>
      </c>
      <c r="W18" s="135">
        <v>0</v>
      </c>
      <c r="X18" s="163"/>
      <c r="Y18" s="135">
        <v>0</v>
      </c>
      <c r="Z18" s="163"/>
      <c r="AA18" s="135">
        <v>0</v>
      </c>
      <c r="AB18" s="163"/>
      <c r="AC18" s="135">
        <v>0</v>
      </c>
      <c r="AD18" s="163"/>
      <c r="AE18" s="135">
        <v>0</v>
      </c>
      <c r="AF18" s="163"/>
      <c r="AG18" s="163"/>
      <c r="AH18" s="135">
        <v>0</v>
      </c>
      <c r="AI18" s="163"/>
      <c r="AJ18" s="135">
        <v>0</v>
      </c>
      <c r="AK18" s="163"/>
      <c r="AL18" s="135">
        <v>0</v>
      </c>
      <c r="AM18" s="163"/>
      <c r="AN18" s="135">
        <v>0</v>
      </c>
      <c r="AO18" s="163"/>
      <c r="AP18" s="135">
        <v>0</v>
      </c>
      <c r="AQ18" s="163"/>
      <c r="AR18" s="163"/>
      <c r="AS18" s="135">
        <v>0</v>
      </c>
      <c r="AT18" s="163"/>
    </row>
    <row r="19" spans="1:46" s="145" customFormat="1" ht="47.25">
      <c r="A19" s="117" t="s">
        <v>282</v>
      </c>
      <c r="B19" s="118" t="s">
        <v>283</v>
      </c>
      <c r="C19" s="115" t="s">
        <v>275</v>
      </c>
      <c r="D19" s="136">
        <f>D64</f>
        <v>0</v>
      </c>
      <c r="E19" s="136">
        <f t="shared" ref="E19:I19" si="17">E64</f>
        <v>0</v>
      </c>
      <c r="F19" s="136">
        <f t="shared" si="17"/>
        <v>0</v>
      </c>
      <c r="G19" s="136">
        <f t="shared" si="17"/>
        <v>0</v>
      </c>
      <c r="H19" s="136">
        <f t="shared" si="17"/>
        <v>0</v>
      </c>
      <c r="I19" s="136">
        <f t="shared" si="17"/>
        <v>0</v>
      </c>
      <c r="J19" s="162"/>
      <c r="K19" s="136">
        <f t="shared" ref="K19" si="18">K64</f>
        <v>0</v>
      </c>
      <c r="L19" s="162"/>
      <c r="M19" s="136">
        <f t="shared" ref="M19" si="19">M64</f>
        <v>0</v>
      </c>
      <c r="N19" s="161"/>
      <c r="O19" s="136">
        <f t="shared" ref="O19:Q19" si="20">O64</f>
        <v>5.5660000000000007</v>
      </c>
      <c r="P19" s="136">
        <f t="shared" si="20"/>
        <v>0</v>
      </c>
      <c r="Q19" s="136">
        <f t="shared" si="20"/>
        <v>37.073</v>
      </c>
      <c r="R19" s="163"/>
      <c r="S19" s="136">
        <f t="shared" ref="S19" si="21">S64</f>
        <v>0</v>
      </c>
      <c r="T19" s="163"/>
      <c r="U19" s="136">
        <f t="shared" ref="U19:V19" si="22">U64</f>
        <v>0</v>
      </c>
      <c r="V19" s="136">
        <f t="shared" si="22"/>
        <v>0</v>
      </c>
      <c r="W19" s="136">
        <f t="shared" ref="W19" si="23">W64</f>
        <v>0</v>
      </c>
      <c r="X19" s="163"/>
      <c r="Y19" s="136">
        <f t="shared" ref="Y19" si="24">Y64</f>
        <v>0</v>
      </c>
      <c r="Z19" s="163"/>
      <c r="AA19" s="136">
        <f t="shared" ref="AA19" si="25">AA64</f>
        <v>0</v>
      </c>
      <c r="AB19" s="163"/>
      <c r="AC19" s="136">
        <f t="shared" ref="AC19" si="26">AC64</f>
        <v>0</v>
      </c>
      <c r="AD19" s="163"/>
      <c r="AE19" s="136">
        <f t="shared" ref="AE19" si="27">AE64</f>
        <v>0</v>
      </c>
      <c r="AF19" s="163"/>
      <c r="AG19" s="163"/>
      <c r="AH19" s="136">
        <f t="shared" ref="AH19" si="28">AH64</f>
        <v>0</v>
      </c>
      <c r="AI19" s="163"/>
      <c r="AJ19" s="136">
        <f t="shared" ref="AJ19" si="29">AJ64</f>
        <v>0</v>
      </c>
      <c r="AK19" s="163"/>
      <c r="AL19" s="136">
        <f t="shared" ref="AL19" si="30">AL64</f>
        <v>0</v>
      </c>
      <c r="AM19" s="163"/>
      <c r="AN19" s="136">
        <f t="shared" ref="AN19" si="31">AN64</f>
        <v>106.60688519361338</v>
      </c>
      <c r="AO19" s="163"/>
      <c r="AP19" s="136">
        <f t="shared" ref="AP19" si="32">AP64</f>
        <v>0</v>
      </c>
      <c r="AQ19" s="163"/>
      <c r="AR19" s="163"/>
      <c r="AS19" s="136">
        <f t="shared" ref="AS19" si="33">AS64</f>
        <v>0</v>
      </c>
      <c r="AT19" s="163"/>
    </row>
    <row r="20" spans="1:46" s="145" customFormat="1" ht="47.25">
      <c r="A20" s="117" t="s">
        <v>284</v>
      </c>
      <c r="B20" s="118" t="s">
        <v>285</v>
      </c>
      <c r="C20" s="115" t="s">
        <v>275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62"/>
      <c r="K20" s="136">
        <v>0</v>
      </c>
      <c r="L20" s="162"/>
      <c r="M20" s="136">
        <v>0</v>
      </c>
      <c r="N20" s="161"/>
      <c r="O20" s="136">
        <v>0</v>
      </c>
      <c r="P20" s="136">
        <v>0</v>
      </c>
      <c r="Q20" s="136">
        <v>0</v>
      </c>
      <c r="R20" s="163"/>
      <c r="S20" s="136">
        <v>0</v>
      </c>
      <c r="T20" s="163"/>
      <c r="U20" s="136">
        <v>0</v>
      </c>
      <c r="V20" s="136">
        <v>0</v>
      </c>
      <c r="W20" s="136">
        <v>0</v>
      </c>
      <c r="X20" s="163"/>
      <c r="Y20" s="136">
        <v>0</v>
      </c>
      <c r="Z20" s="163"/>
      <c r="AA20" s="136">
        <v>0</v>
      </c>
      <c r="AB20" s="163"/>
      <c r="AC20" s="136">
        <v>0</v>
      </c>
      <c r="AD20" s="163"/>
      <c r="AE20" s="136">
        <v>0</v>
      </c>
      <c r="AF20" s="163"/>
      <c r="AG20" s="163"/>
      <c r="AH20" s="136">
        <v>0</v>
      </c>
      <c r="AI20" s="163"/>
      <c r="AJ20" s="136">
        <v>0</v>
      </c>
      <c r="AK20" s="163"/>
      <c r="AL20" s="136">
        <v>0</v>
      </c>
      <c r="AM20" s="163"/>
      <c r="AN20" s="136">
        <v>0</v>
      </c>
      <c r="AO20" s="163"/>
      <c r="AP20" s="136">
        <v>0</v>
      </c>
      <c r="AQ20" s="163"/>
      <c r="AR20" s="163"/>
      <c r="AS20" s="136">
        <v>0</v>
      </c>
      <c r="AT20" s="163"/>
    </row>
    <row r="21" spans="1:46" s="145" customFormat="1" ht="31.5">
      <c r="A21" s="117" t="s">
        <v>286</v>
      </c>
      <c r="B21" s="118" t="s">
        <v>287</v>
      </c>
      <c r="C21" s="115" t="s">
        <v>275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62"/>
      <c r="K21" s="136">
        <v>0</v>
      </c>
      <c r="L21" s="162"/>
      <c r="M21" s="136">
        <v>0</v>
      </c>
      <c r="N21" s="161"/>
      <c r="O21" s="136">
        <v>0</v>
      </c>
      <c r="P21" s="136">
        <v>0</v>
      </c>
      <c r="Q21" s="136">
        <v>0</v>
      </c>
      <c r="R21" s="163"/>
      <c r="S21" s="136">
        <v>0</v>
      </c>
      <c r="T21" s="163"/>
      <c r="U21" s="136">
        <v>0</v>
      </c>
      <c r="V21" s="136">
        <f>V77</f>
        <v>19</v>
      </c>
      <c r="W21" s="136">
        <v>0</v>
      </c>
      <c r="X21" s="163"/>
      <c r="Y21" s="136">
        <v>0</v>
      </c>
      <c r="Z21" s="163"/>
      <c r="AA21" s="136">
        <v>0</v>
      </c>
      <c r="AB21" s="163"/>
      <c r="AC21" s="136">
        <v>0</v>
      </c>
      <c r="AD21" s="163"/>
      <c r="AE21" s="136">
        <v>0</v>
      </c>
      <c r="AF21" s="163"/>
      <c r="AG21" s="163"/>
      <c r="AH21" s="136">
        <v>0</v>
      </c>
      <c r="AI21" s="163"/>
      <c r="AJ21" s="136">
        <v>0</v>
      </c>
      <c r="AK21" s="163"/>
      <c r="AL21" s="136">
        <v>0</v>
      </c>
      <c r="AM21" s="163"/>
      <c r="AN21" s="136">
        <f>AN77</f>
        <v>43.31272281333333</v>
      </c>
      <c r="AO21" s="163"/>
      <c r="AP21" s="136">
        <v>0</v>
      </c>
      <c r="AQ21" s="163"/>
      <c r="AR21" s="163"/>
      <c r="AS21" s="136">
        <v>0</v>
      </c>
      <c r="AT21" s="163"/>
    </row>
    <row r="22" spans="1:46" s="145" customFormat="1" ht="31.5">
      <c r="A22" s="119" t="s">
        <v>288</v>
      </c>
      <c r="B22" s="120" t="s">
        <v>289</v>
      </c>
      <c r="C22" s="119" t="s">
        <v>275</v>
      </c>
      <c r="D22" s="119" t="s">
        <v>368</v>
      </c>
      <c r="E22" s="119" t="s">
        <v>368</v>
      </c>
      <c r="F22" s="119" t="s">
        <v>368</v>
      </c>
      <c r="G22" s="119" t="s">
        <v>368</v>
      </c>
      <c r="H22" s="119" t="s">
        <v>368</v>
      </c>
      <c r="I22" s="119" t="s">
        <v>368</v>
      </c>
      <c r="J22" s="162"/>
      <c r="K22" s="119" t="s">
        <v>368</v>
      </c>
      <c r="L22" s="162"/>
      <c r="M22" s="119" t="s">
        <v>368</v>
      </c>
      <c r="N22" s="161"/>
      <c r="O22" s="119" t="s">
        <v>368</v>
      </c>
      <c r="P22" s="119" t="s">
        <v>368</v>
      </c>
      <c r="Q22" s="119" t="s">
        <v>368</v>
      </c>
      <c r="R22" s="163"/>
      <c r="S22" s="119" t="s">
        <v>368</v>
      </c>
      <c r="T22" s="163"/>
      <c r="U22" s="119" t="s">
        <v>368</v>
      </c>
      <c r="V22" s="119" t="s">
        <v>368</v>
      </c>
      <c r="W22" s="119" t="s">
        <v>368</v>
      </c>
      <c r="X22" s="163"/>
      <c r="Y22" s="119" t="s">
        <v>368</v>
      </c>
      <c r="Z22" s="163"/>
      <c r="AA22" s="119" t="s">
        <v>368</v>
      </c>
      <c r="AB22" s="163"/>
      <c r="AC22" s="119" t="s">
        <v>368</v>
      </c>
      <c r="AD22" s="163"/>
      <c r="AE22" s="119" t="s">
        <v>368</v>
      </c>
      <c r="AF22" s="163"/>
      <c r="AG22" s="163"/>
      <c r="AH22" s="119" t="s">
        <v>368</v>
      </c>
      <c r="AI22" s="163"/>
      <c r="AJ22" s="119" t="s">
        <v>368</v>
      </c>
      <c r="AK22" s="163"/>
      <c r="AL22" s="119" t="s">
        <v>368</v>
      </c>
      <c r="AM22" s="163"/>
      <c r="AN22" s="119" t="s">
        <v>368</v>
      </c>
      <c r="AO22" s="163"/>
      <c r="AP22" s="119" t="s">
        <v>368</v>
      </c>
      <c r="AQ22" s="163"/>
      <c r="AR22" s="163"/>
      <c r="AS22" s="119" t="s">
        <v>368</v>
      </c>
      <c r="AT22" s="163"/>
    </row>
    <row r="23" spans="1:46" s="145" customFormat="1" ht="47.25">
      <c r="A23" s="122" t="s">
        <v>290</v>
      </c>
      <c r="B23" s="121" t="s">
        <v>291</v>
      </c>
      <c r="C23" s="122" t="s">
        <v>275</v>
      </c>
      <c r="D23" s="122" t="s">
        <v>368</v>
      </c>
      <c r="E23" s="122" t="s">
        <v>368</v>
      </c>
      <c r="F23" s="122" t="s">
        <v>368</v>
      </c>
      <c r="G23" s="122" t="s">
        <v>368</v>
      </c>
      <c r="H23" s="122" t="s">
        <v>368</v>
      </c>
      <c r="I23" s="122" t="s">
        <v>368</v>
      </c>
      <c r="J23" s="162"/>
      <c r="K23" s="122" t="s">
        <v>368</v>
      </c>
      <c r="L23" s="162"/>
      <c r="M23" s="122" t="s">
        <v>368</v>
      </c>
      <c r="N23" s="161"/>
      <c r="O23" s="122" t="s">
        <v>368</v>
      </c>
      <c r="P23" s="122" t="s">
        <v>368</v>
      </c>
      <c r="Q23" s="122" t="s">
        <v>368</v>
      </c>
      <c r="R23" s="163"/>
      <c r="S23" s="122" t="s">
        <v>368</v>
      </c>
      <c r="T23" s="163"/>
      <c r="U23" s="122" t="s">
        <v>368</v>
      </c>
      <c r="V23" s="122" t="s">
        <v>368</v>
      </c>
      <c r="W23" s="122" t="s">
        <v>368</v>
      </c>
      <c r="X23" s="163"/>
      <c r="Y23" s="122" t="s">
        <v>368</v>
      </c>
      <c r="Z23" s="163"/>
      <c r="AA23" s="122" t="s">
        <v>368</v>
      </c>
      <c r="AB23" s="163"/>
      <c r="AC23" s="122" t="s">
        <v>368</v>
      </c>
      <c r="AD23" s="163"/>
      <c r="AE23" s="122" t="s">
        <v>368</v>
      </c>
      <c r="AF23" s="163"/>
      <c r="AG23" s="163"/>
      <c r="AH23" s="122" t="s">
        <v>368</v>
      </c>
      <c r="AI23" s="163"/>
      <c r="AJ23" s="122" t="s">
        <v>368</v>
      </c>
      <c r="AK23" s="163"/>
      <c r="AL23" s="122" t="s">
        <v>368</v>
      </c>
      <c r="AM23" s="163"/>
      <c r="AN23" s="122" t="s">
        <v>368</v>
      </c>
      <c r="AO23" s="163"/>
      <c r="AP23" s="122" t="s">
        <v>368</v>
      </c>
      <c r="AQ23" s="163"/>
      <c r="AR23" s="163"/>
      <c r="AS23" s="122" t="s">
        <v>368</v>
      </c>
      <c r="AT23" s="163"/>
    </row>
    <row r="24" spans="1:46" s="145" customFormat="1" ht="78.75">
      <c r="A24" s="123" t="s">
        <v>166</v>
      </c>
      <c r="B24" s="124" t="s">
        <v>292</v>
      </c>
      <c r="C24" s="123" t="s">
        <v>275</v>
      </c>
      <c r="D24" s="123" t="s">
        <v>368</v>
      </c>
      <c r="E24" s="123" t="s">
        <v>368</v>
      </c>
      <c r="F24" s="123" t="s">
        <v>368</v>
      </c>
      <c r="G24" s="123" t="s">
        <v>368</v>
      </c>
      <c r="H24" s="123" t="s">
        <v>368</v>
      </c>
      <c r="I24" s="123" t="s">
        <v>368</v>
      </c>
      <c r="J24" s="162"/>
      <c r="K24" s="123" t="s">
        <v>368</v>
      </c>
      <c r="L24" s="162"/>
      <c r="M24" s="123" t="s">
        <v>368</v>
      </c>
      <c r="N24" s="161"/>
      <c r="O24" s="123" t="s">
        <v>368</v>
      </c>
      <c r="P24" s="123" t="s">
        <v>368</v>
      </c>
      <c r="Q24" s="123" t="s">
        <v>368</v>
      </c>
      <c r="R24" s="163"/>
      <c r="S24" s="123" t="s">
        <v>368</v>
      </c>
      <c r="T24" s="163"/>
      <c r="U24" s="123" t="s">
        <v>368</v>
      </c>
      <c r="V24" s="123" t="s">
        <v>368</v>
      </c>
      <c r="W24" s="123" t="s">
        <v>368</v>
      </c>
      <c r="X24" s="163"/>
      <c r="Y24" s="123" t="s">
        <v>368</v>
      </c>
      <c r="Z24" s="163"/>
      <c r="AA24" s="123" t="s">
        <v>368</v>
      </c>
      <c r="AB24" s="163"/>
      <c r="AC24" s="123" t="s">
        <v>368</v>
      </c>
      <c r="AD24" s="163"/>
      <c r="AE24" s="123" t="s">
        <v>368</v>
      </c>
      <c r="AF24" s="163"/>
      <c r="AG24" s="163"/>
      <c r="AH24" s="123" t="s">
        <v>368</v>
      </c>
      <c r="AI24" s="163"/>
      <c r="AJ24" s="123" t="s">
        <v>368</v>
      </c>
      <c r="AK24" s="163"/>
      <c r="AL24" s="123" t="s">
        <v>368</v>
      </c>
      <c r="AM24" s="163"/>
      <c r="AN24" s="123" t="s">
        <v>368</v>
      </c>
      <c r="AO24" s="163"/>
      <c r="AP24" s="123" t="s">
        <v>368</v>
      </c>
      <c r="AQ24" s="163"/>
      <c r="AR24" s="163"/>
      <c r="AS24" s="123" t="s">
        <v>368</v>
      </c>
      <c r="AT24" s="163"/>
    </row>
    <row r="25" spans="1:46" s="145" customFormat="1" ht="78.75">
      <c r="A25" s="123" t="s">
        <v>167</v>
      </c>
      <c r="B25" s="124" t="s">
        <v>293</v>
      </c>
      <c r="C25" s="123" t="s">
        <v>275</v>
      </c>
      <c r="D25" s="123" t="s">
        <v>368</v>
      </c>
      <c r="E25" s="123" t="s">
        <v>368</v>
      </c>
      <c r="F25" s="123" t="s">
        <v>368</v>
      </c>
      <c r="G25" s="123" t="s">
        <v>368</v>
      </c>
      <c r="H25" s="123" t="s">
        <v>368</v>
      </c>
      <c r="I25" s="123" t="s">
        <v>368</v>
      </c>
      <c r="J25" s="162"/>
      <c r="K25" s="123" t="s">
        <v>368</v>
      </c>
      <c r="L25" s="162"/>
      <c r="M25" s="123" t="s">
        <v>368</v>
      </c>
      <c r="N25" s="161"/>
      <c r="O25" s="123" t="s">
        <v>368</v>
      </c>
      <c r="P25" s="123" t="s">
        <v>368</v>
      </c>
      <c r="Q25" s="123" t="s">
        <v>368</v>
      </c>
      <c r="R25" s="163"/>
      <c r="S25" s="123" t="s">
        <v>368</v>
      </c>
      <c r="T25" s="163"/>
      <c r="U25" s="123" t="s">
        <v>368</v>
      </c>
      <c r="V25" s="123" t="s">
        <v>368</v>
      </c>
      <c r="W25" s="123" t="s">
        <v>368</v>
      </c>
      <c r="X25" s="163"/>
      <c r="Y25" s="123" t="s">
        <v>368</v>
      </c>
      <c r="Z25" s="163"/>
      <c r="AA25" s="123" t="s">
        <v>368</v>
      </c>
      <c r="AB25" s="163"/>
      <c r="AC25" s="123" t="s">
        <v>368</v>
      </c>
      <c r="AD25" s="163"/>
      <c r="AE25" s="123" t="s">
        <v>368</v>
      </c>
      <c r="AF25" s="163"/>
      <c r="AG25" s="163"/>
      <c r="AH25" s="123" t="s">
        <v>368</v>
      </c>
      <c r="AI25" s="163"/>
      <c r="AJ25" s="123" t="s">
        <v>368</v>
      </c>
      <c r="AK25" s="163"/>
      <c r="AL25" s="123" t="s">
        <v>368</v>
      </c>
      <c r="AM25" s="163"/>
      <c r="AN25" s="123" t="s">
        <v>368</v>
      </c>
      <c r="AO25" s="163"/>
      <c r="AP25" s="123" t="s">
        <v>368</v>
      </c>
      <c r="AQ25" s="163"/>
      <c r="AR25" s="163"/>
      <c r="AS25" s="123" t="s">
        <v>368</v>
      </c>
      <c r="AT25" s="163"/>
    </row>
    <row r="26" spans="1:46" s="145" customFormat="1" ht="63">
      <c r="A26" s="123" t="s">
        <v>294</v>
      </c>
      <c r="B26" s="124" t="s">
        <v>295</v>
      </c>
      <c r="C26" s="123" t="s">
        <v>275</v>
      </c>
      <c r="D26" s="123" t="s">
        <v>368</v>
      </c>
      <c r="E26" s="123" t="s">
        <v>368</v>
      </c>
      <c r="F26" s="123" t="s">
        <v>368</v>
      </c>
      <c r="G26" s="123" t="s">
        <v>368</v>
      </c>
      <c r="H26" s="123" t="s">
        <v>368</v>
      </c>
      <c r="I26" s="123" t="s">
        <v>368</v>
      </c>
      <c r="J26" s="162"/>
      <c r="K26" s="123" t="s">
        <v>368</v>
      </c>
      <c r="L26" s="162"/>
      <c r="M26" s="123" t="s">
        <v>368</v>
      </c>
      <c r="N26" s="161"/>
      <c r="O26" s="123" t="s">
        <v>368</v>
      </c>
      <c r="P26" s="123" t="s">
        <v>368</v>
      </c>
      <c r="Q26" s="123" t="s">
        <v>368</v>
      </c>
      <c r="R26" s="163"/>
      <c r="S26" s="123" t="s">
        <v>368</v>
      </c>
      <c r="T26" s="163"/>
      <c r="U26" s="123" t="s">
        <v>368</v>
      </c>
      <c r="V26" s="123" t="s">
        <v>368</v>
      </c>
      <c r="W26" s="123" t="s">
        <v>368</v>
      </c>
      <c r="X26" s="163"/>
      <c r="Y26" s="123" t="s">
        <v>368</v>
      </c>
      <c r="Z26" s="163"/>
      <c r="AA26" s="123" t="s">
        <v>368</v>
      </c>
      <c r="AB26" s="163"/>
      <c r="AC26" s="123" t="s">
        <v>368</v>
      </c>
      <c r="AD26" s="163"/>
      <c r="AE26" s="123" t="s">
        <v>368</v>
      </c>
      <c r="AF26" s="163"/>
      <c r="AG26" s="163"/>
      <c r="AH26" s="123" t="s">
        <v>368</v>
      </c>
      <c r="AI26" s="163"/>
      <c r="AJ26" s="123" t="s">
        <v>368</v>
      </c>
      <c r="AK26" s="163"/>
      <c r="AL26" s="123" t="s">
        <v>368</v>
      </c>
      <c r="AM26" s="163"/>
      <c r="AN26" s="123" t="s">
        <v>368</v>
      </c>
      <c r="AO26" s="163"/>
      <c r="AP26" s="123" t="s">
        <v>368</v>
      </c>
      <c r="AQ26" s="163"/>
      <c r="AR26" s="163"/>
      <c r="AS26" s="123" t="s">
        <v>368</v>
      </c>
      <c r="AT26" s="163"/>
    </row>
    <row r="27" spans="1:46" s="145" customFormat="1" ht="47.25">
      <c r="A27" s="122" t="s">
        <v>296</v>
      </c>
      <c r="B27" s="121" t="s">
        <v>297</v>
      </c>
      <c r="C27" s="122" t="s">
        <v>298</v>
      </c>
      <c r="D27" s="122" t="s">
        <v>368</v>
      </c>
      <c r="E27" s="122" t="s">
        <v>368</v>
      </c>
      <c r="F27" s="122" t="s">
        <v>368</v>
      </c>
      <c r="G27" s="122" t="s">
        <v>368</v>
      </c>
      <c r="H27" s="122" t="s">
        <v>368</v>
      </c>
      <c r="I27" s="122" t="s">
        <v>368</v>
      </c>
      <c r="J27" s="162"/>
      <c r="K27" s="122" t="s">
        <v>368</v>
      </c>
      <c r="L27" s="162"/>
      <c r="M27" s="122" t="s">
        <v>368</v>
      </c>
      <c r="N27" s="161"/>
      <c r="O27" s="122" t="s">
        <v>368</v>
      </c>
      <c r="P27" s="122" t="s">
        <v>368</v>
      </c>
      <c r="Q27" s="122" t="s">
        <v>368</v>
      </c>
      <c r="R27" s="163"/>
      <c r="S27" s="122" t="s">
        <v>368</v>
      </c>
      <c r="T27" s="163"/>
      <c r="U27" s="122" t="s">
        <v>368</v>
      </c>
      <c r="V27" s="122" t="s">
        <v>368</v>
      </c>
      <c r="W27" s="122" t="s">
        <v>368</v>
      </c>
      <c r="X27" s="163"/>
      <c r="Y27" s="122" t="s">
        <v>368</v>
      </c>
      <c r="Z27" s="163"/>
      <c r="AA27" s="122" t="s">
        <v>368</v>
      </c>
      <c r="AB27" s="163"/>
      <c r="AC27" s="122" t="s">
        <v>368</v>
      </c>
      <c r="AD27" s="163"/>
      <c r="AE27" s="122" t="s">
        <v>368</v>
      </c>
      <c r="AF27" s="163"/>
      <c r="AG27" s="163"/>
      <c r="AH27" s="122" t="s">
        <v>368</v>
      </c>
      <c r="AI27" s="163"/>
      <c r="AJ27" s="122" t="s">
        <v>368</v>
      </c>
      <c r="AK27" s="163"/>
      <c r="AL27" s="122" t="s">
        <v>368</v>
      </c>
      <c r="AM27" s="163"/>
      <c r="AN27" s="122" t="s">
        <v>368</v>
      </c>
      <c r="AO27" s="163"/>
      <c r="AP27" s="122" t="s">
        <v>368</v>
      </c>
      <c r="AQ27" s="163"/>
      <c r="AR27" s="163"/>
      <c r="AS27" s="122" t="s">
        <v>368</v>
      </c>
      <c r="AT27" s="163"/>
    </row>
    <row r="28" spans="1:46" s="145" customFormat="1" ht="78.75">
      <c r="A28" s="123" t="s">
        <v>299</v>
      </c>
      <c r="B28" s="125" t="s">
        <v>300</v>
      </c>
      <c r="C28" s="123" t="s">
        <v>275</v>
      </c>
      <c r="D28" s="123" t="s">
        <v>368</v>
      </c>
      <c r="E28" s="123" t="s">
        <v>368</v>
      </c>
      <c r="F28" s="150" t="s">
        <v>368</v>
      </c>
      <c r="G28" s="123" t="s">
        <v>368</v>
      </c>
      <c r="H28" s="123" t="s">
        <v>368</v>
      </c>
      <c r="I28" s="150" t="s">
        <v>368</v>
      </c>
      <c r="J28" s="162"/>
      <c r="K28" s="123" t="s">
        <v>368</v>
      </c>
      <c r="L28" s="162"/>
      <c r="M28" s="123" t="s">
        <v>368</v>
      </c>
      <c r="N28" s="161"/>
      <c r="O28" s="150" t="s">
        <v>368</v>
      </c>
      <c r="P28" s="123" t="s">
        <v>368</v>
      </c>
      <c r="Q28" s="123" t="s">
        <v>368</v>
      </c>
      <c r="R28" s="163"/>
      <c r="S28" s="150" t="s">
        <v>368</v>
      </c>
      <c r="T28" s="163"/>
      <c r="U28" s="123" t="s">
        <v>368</v>
      </c>
      <c r="V28" s="123" t="s">
        <v>368</v>
      </c>
      <c r="W28" s="123" t="s">
        <v>368</v>
      </c>
      <c r="X28" s="163"/>
      <c r="Y28" s="123" t="s">
        <v>368</v>
      </c>
      <c r="Z28" s="163"/>
      <c r="AA28" s="123" t="s">
        <v>368</v>
      </c>
      <c r="AB28" s="163"/>
      <c r="AC28" s="123" t="s">
        <v>368</v>
      </c>
      <c r="AD28" s="163"/>
      <c r="AE28" s="123" t="s">
        <v>368</v>
      </c>
      <c r="AF28" s="163"/>
      <c r="AG28" s="163"/>
      <c r="AH28" s="123" t="s">
        <v>368</v>
      </c>
      <c r="AI28" s="163"/>
      <c r="AJ28" s="123" t="s">
        <v>368</v>
      </c>
      <c r="AK28" s="163"/>
      <c r="AL28" s="123" t="s">
        <v>368</v>
      </c>
      <c r="AM28" s="163"/>
      <c r="AN28" s="123" t="s">
        <v>368</v>
      </c>
      <c r="AO28" s="163"/>
      <c r="AP28" s="123" t="s">
        <v>368</v>
      </c>
      <c r="AQ28" s="163"/>
      <c r="AR28" s="163"/>
      <c r="AS28" s="123" t="s">
        <v>368</v>
      </c>
      <c r="AT28" s="163"/>
    </row>
    <row r="29" spans="1:46" s="145" customFormat="1" ht="47.25">
      <c r="A29" s="123" t="s">
        <v>301</v>
      </c>
      <c r="B29" s="124" t="s">
        <v>302</v>
      </c>
      <c r="C29" s="123" t="s">
        <v>275</v>
      </c>
      <c r="D29" s="123" t="s">
        <v>368</v>
      </c>
      <c r="E29" s="123" t="s">
        <v>368</v>
      </c>
      <c r="F29" s="123" t="s">
        <v>368</v>
      </c>
      <c r="G29" s="123" t="s">
        <v>368</v>
      </c>
      <c r="H29" s="123" t="s">
        <v>368</v>
      </c>
      <c r="I29" s="123" t="s">
        <v>368</v>
      </c>
      <c r="J29" s="162"/>
      <c r="K29" s="123" t="s">
        <v>368</v>
      </c>
      <c r="L29" s="162"/>
      <c r="M29" s="123" t="s">
        <v>368</v>
      </c>
      <c r="N29" s="161"/>
      <c r="O29" s="123" t="s">
        <v>368</v>
      </c>
      <c r="P29" s="123" t="s">
        <v>368</v>
      </c>
      <c r="Q29" s="123" t="s">
        <v>368</v>
      </c>
      <c r="R29" s="163"/>
      <c r="S29" s="123" t="s">
        <v>368</v>
      </c>
      <c r="T29" s="163"/>
      <c r="U29" s="123" t="s">
        <v>368</v>
      </c>
      <c r="V29" s="123" t="s">
        <v>368</v>
      </c>
      <c r="W29" s="123" t="s">
        <v>368</v>
      </c>
      <c r="X29" s="163"/>
      <c r="Y29" s="123" t="s">
        <v>368</v>
      </c>
      <c r="Z29" s="163"/>
      <c r="AA29" s="123" t="s">
        <v>368</v>
      </c>
      <c r="AB29" s="163"/>
      <c r="AC29" s="123" t="s">
        <v>368</v>
      </c>
      <c r="AD29" s="163"/>
      <c r="AE29" s="123" t="s">
        <v>368</v>
      </c>
      <c r="AF29" s="163"/>
      <c r="AG29" s="163"/>
      <c r="AH29" s="123" t="s">
        <v>368</v>
      </c>
      <c r="AI29" s="163"/>
      <c r="AJ29" s="123" t="s">
        <v>368</v>
      </c>
      <c r="AK29" s="163"/>
      <c r="AL29" s="123" t="s">
        <v>368</v>
      </c>
      <c r="AM29" s="163"/>
      <c r="AN29" s="123" t="s">
        <v>368</v>
      </c>
      <c r="AO29" s="163"/>
      <c r="AP29" s="123" t="s">
        <v>368</v>
      </c>
      <c r="AQ29" s="163"/>
      <c r="AR29" s="163"/>
      <c r="AS29" s="123" t="s">
        <v>368</v>
      </c>
      <c r="AT29" s="163"/>
    </row>
    <row r="30" spans="1:46" s="145" customFormat="1" ht="63">
      <c r="A30" s="122" t="s">
        <v>303</v>
      </c>
      <c r="B30" s="121" t="s">
        <v>304</v>
      </c>
      <c r="C30" s="122" t="s">
        <v>275</v>
      </c>
      <c r="D30" s="122" t="s">
        <v>368</v>
      </c>
      <c r="E30" s="122" t="s">
        <v>368</v>
      </c>
      <c r="F30" s="122" t="s">
        <v>368</v>
      </c>
      <c r="G30" s="122" t="s">
        <v>368</v>
      </c>
      <c r="H30" s="122" t="s">
        <v>368</v>
      </c>
      <c r="I30" s="122" t="s">
        <v>368</v>
      </c>
      <c r="J30" s="162"/>
      <c r="K30" s="122" t="s">
        <v>368</v>
      </c>
      <c r="L30" s="162"/>
      <c r="M30" s="122" t="s">
        <v>368</v>
      </c>
      <c r="N30" s="161"/>
      <c r="O30" s="122" t="s">
        <v>368</v>
      </c>
      <c r="P30" s="122" t="s">
        <v>368</v>
      </c>
      <c r="Q30" s="122" t="s">
        <v>368</v>
      </c>
      <c r="R30" s="163"/>
      <c r="S30" s="122" t="s">
        <v>368</v>
      </c>
      <c r="T30" s="163"/>
      <c r="U30" s="122" t="s">
        <v>368</v>
      </c>
      <c r="V30" s="122" t="s">
        <v>368</v>
      </c>
      <c r="W30" s="122" t="s">
        <v>368</v>
      </c>
      <c r="X30" s="163"/>
      <c r="Y30" s="122" t="s">
        <v>368</v>
      </c>
      <c r="Z30" s="163"/>
      <c r="AA30" s="122" t="s">
        <v>368</v>
      </c>
      <c r="AB30" s="163"/>
      <c r="AC30" s="122" t="s">
        <v>368</v>
      </c>
      <c r="AD30" s="163"/>
      <c r="AE30" s="122" t="s">
        <v>368</v>
      </c>
      <c r="AF30" s="163"/>
      <c r="AG30" s="163"/>
      <c r="AH30" s="122" t="s">
        <v>368</v>
      </c>
      <c r="AI30" s="163"/>
      <c r="AJ30" s="122" t="s">
        <v>368</v>
      </c>
      <c r="AK30" s="163"/>
      <c r="AL30" s="122" t="s">
        <v>368</v>
      </c>
      <c r="AM30" s="163"/>
      <c r="AN30" s="122" t="s">
        <v>368</v>
      </c>
      <c r="AO30" s="163"/>
      <c r="AP30" s="122" t="s">
        <v>368</v>
      </c>
      <c r="AQ30" s="163"/>
      <c r="AR30" s="163"/>
      <c r="AS30" s="122" t="s">
        <v>368</v>
      </c>
      <c r="AT30" s="163"/>
    </row>
    <row r="31" spans="1:46" s="145" customFormat="1" ht="47.25">
      <c r="A31" s="126" t="s">
        <v>305</v>
      </c>
      <c r="B31" s="127" t="s">
        <v>306</v>
      </c>
      <c r="C31" s="126" t="s">
        <v>275</v>
      </c>
      <c r="D31" s="126" t="s">
        <v>368</v>
      </c>
      <c r="E31" s="126" t="s">
        <v>368</v>
      </c>
      <c r="F31" s="126" t="s">
        <v>368</v>
      </c>
      <c r="G31" s="126" t="s">
        <v>368</v>
      </c>
      <c r="H31" s="126" t="s">
        <v>368</v>
      </c>
      <c r="I31" s="126" t="s">
        <v>368</v>
      </c>
      <c r="J31" s="162"/>
      <c r="K31" s="126" t="s">
        <v>368</v>
      </c>
      <c r="L31" s="162"/>
      <c r="M31" s="126" t="s">
        <v>368</v>
      </c>
      <c r="N31" s="161"/>
      <c r="O31" s="126" t="s">
        <v>368</v>
      </c>
      <c r="P31" s="126" t="s">
        <v>368</v>
      </c>
      <c r="Q31" s="126" t="s">
        <v>368</v>
      </c>
      <c r="R31" s="163"/>
      <c r="S31" s="126" t="s">
        <v>368</v>
      </c>
      <c r="T31" s="163"/>
      <c r="U31" s="126" t="s">
        <v>368</v>
      </c>
      <c r="V31" s="126" t="s">
        <v>368</v>
      </c>
      <c r="W31" s="126" t="s">
        <v>368</v>
      </c>
      <c r="X31" s="163"/>
      <c r="Y31" s="126" t="s">
        <v>368</v>
      </c>
      <c r="Z31" s="163"/>
      <c r="AA31" s="126" t="s">
        <v>368</v>
      </c>
      <c r="AB31" s="163"/>
      <c r="AC31" s="126" t="s">
        <v>368</v>
      </c>
      <c r="AD31" s="163"/>
      <c r="AE31" s="126" t="s">
        <v>368</v>
      </c>
      <c r="AF31" s="163"/>
      <c r="AG31" s="163"/>
      <c r="AH31" s="126" t="s">
        <v>368</v>
      </c>
      <c r="AI31" s="163"/>
      <c r="AJ31" s="126" t="s">
        <v>368</v>
      </c>
      <c r="AK31" s="163"/>
      <c r="AL31" s="126" t="s">
        <v>368</v>
      </c>
      <c r="AM31" s="163"/>
      <c r="AN31" s="126" t="s">
        <v>368</v>
      </c>
      <c r="AO31" s="163"/>
      <c r="AP31" s="126" t="s">
        <v>368</v>
      </c>
      <c r="AQ31" s="163"/>
      <c r="AR31" s="163"/>
      <c r="AS31" s="126" t="s">
        <v>368</v>
      </c>
      <c r="AT31" s="163"/>
    </row>
    <row r="32" spans="1:46" s="145" customFormat="1" ht="141.75">
      <c r="A32" s="123" t="s">
        <v>305</v>
      </c>
      <c r="B32" s="124" t="s">
        <v>307</v>
      </c>
      <c r="C32" s="123" t="s">
        <v>275</v>
      </c>
      <c r="D32" s="123" t="s">
        <v>368</v>
      </c>
      <c r="E32" s="123" t="s">
        <v>368</v>
      </c>
      <c r="F32" s="123" t="s">
        <v>368</v>
      </c>
      <c r="G32" s="123" t="s">
        <v>368</v>
      </c>
      <c r="H32" s="123" t="s">
        <v>368</v>
      </c>
      <c r="I32" s="123" t="s">
        <v>368</v>
      </c>
      <c r="J32" s="162"/>
      <c r="K32" s="123" t="s">
        <v>368</v>
      </c>
      <c r="L32" s="162"/>
      <c r="M32" s="123" t="s">
        <v>368</v>
      </c>
      <c r="N32" s="161"/>
      <c r="O32" s="123" t="s">
        <v>368</v>
      </c>
      <c r="P32" s="123" t="s">
        <v>368</v>
      </c>
      <c r="Q32" s="123" t="s">
        <v>368</v>
      </c>
      <c r="R32" s="163"/>
      <c r="S32" s="123" t="s">
        <v>368</v>
      </c>
      <c r="T32" s="163"/>
      <c r="U32" s="123" t="s">
        <v>368</v>
      </c>
      <c r="V32" s="123" t="s">
        <v>368</v>
      </c>
      <c r="W32" s="123" t="s">
        <v>368</v>
      </c>
      <c r="X32" s="163"/>
      <c r="Y32" s="123" t="s">
        <v>368</v>
      </c>
      <c r="Z32" s="163"/>
      <c r="AA32" s="123" t="s">
        <v>368</v>
      </c>
      <c r="AB32" s="163"/>
      <c r="AC32" s="123" t="s">
        <v>368</v>
      </c>
      <c r="AD32" s="163"/>
      <c r="AE32" s="123" t="s">
        <v>368</v>
      </c>
      <c r="AF32" s="163"/>
      <c r="AG32" s="163"/>
      <c r="AH32" s="123" t="s">
        <v>368</v>
      </c>
      <c r="AI32" s="163"/>
      <c r="AJ32" s="123" t="s">
        <v>368</v>
      </c>
      <c r="AK32" s="163"/>
      <c r="AL32" s="123" t="s">
        <v>368</v>
      </c>
      <c r="AM32" s="163"/>
      <c r="AN32" s="123" t="s">
        <v>368</v>
      </c>
      <c r="AO32" s="163"/>
      <c r="AP32" s="123" t="s">
        <v>368</v>
      </c>
      <c r="AQ32" s="163"/>
      <c r="AR32" s="163"/>
      <c r="AS32" s="123" t="s">
        <v>368</v>
      </c>
      <c r="AT32" s="163"/>
    </row>
    <row r="33" spans="1:46" s="145" customFormat="1" ht="110.25">
      <c r="A33" s="123" t="s">
        <v>305</v>
      </c>
      <c r="B33" s="124" t="s">
        <v>308</v>
      </c>
      <c r="C33" s="123" t="s">
        <v>275</v>
      </c>
      <c r="D33" s="123" t="s">
        <v>368</v>
      </c>
      <c r="E33" s="123" t="s">
        <v>368</v>
      </c>
      <c r="F33" s="123" t="s">
        <v>368</v>
      </c>
      <c r="G33" s="123" t="s">
        <v>368</v>
      </c>
      <c r="H33" s="123" t="s">
        <v>368</v>
      </c>
      <c r="I33" s="123" t="s">
        <v>368</v>
      </c>
      <c r="J33" s="162"/>
      <c r="K33" s="123" t="s">
        <v>368</v>
      </c>
      <c r="L33" s="162"/>
      <c r="M33" s="123" t="s">
        <v>368</v>
      </c>
      <c r="N33" s="161"/>
      <c r="O33" s="123" t="s">
        <v>368</v>
      </c>
      <c r="P33" s="123" t="s">
        <v>368</v>
      </c>
      <c r="Q33" s="123" t="s">
        <v>368</v>
      </c>
      <c r="R33" s="163"/>
      <c r="S33" s="123" t="s">
        <v>368</v>
      </c>
      <c r="T33" s="163"/>
      <c r="U33" s="123" t="s">
        <v>368</v>
      </c>
      <c r="V33" s="123" t="s">
        <v>368</v>
      </c>
      <c r="W33" s="123" t="s">
        <v>368</v>
      </c>
      <c r="X33" s="163"/>
      <c r="Y33" s="123" t="s">
        <v>368</v>
      </c>
      <c r="Z33" s="163"/>
      <c r="AA33" s="123" t="s">
        <v>368</v>
      </c>
      <c r="AB33" s="163"/>
      <c r="AC33" s="123" t="s">
        <v>368</v>
      </c>
      <c r="AD33" s="163"/>
      <c r="AE33" s="123" t="s">
        <v>368</v>
      </c>
      <c r="AF33" s="163"/>
      <c r="AG33" s="163"/>
      <c r="AH33" s="123" t="s">
        <v>368</v>
      </c>
      <c r="AI33" s="163"/>
      <c r="AJ33" s="123" t="s">
        <v>368</v>
      </c>
      <c r="AK33" s="163"/>
      <c r="AL33" s="123" t="s">
        <v>368</v>
      </c>
      <c r="AM33" s="163"/>
      <c r="AN33" s="123" t="s">
        <v>368</v>
      </c>
      <c r="AO33" s="163"/>
      <c r="AP33" s="123" t="s">
        <v>368</v>
      </c>
      <c r="AQ33" s="163"/>
      <c r="AR33" s="163"/>
      <c r="AS33" s="123" t="s">
        <v>368</v>
      </c>
      <c r="AT33" s="163"/>
    </row>
    <row r="34" spans="1:46" s="145" customFormat="1" ht="126">
      <c r="A34" s="123" t="s">
        <v>305</v>
      </c>
      <c r="B34" s="124" t="s">
        <v>309</v>
      </c>
      <c r="C34" s="123" t="s">
        <v>275</v>
      </c>
      <c r="D34" s="123" t="s">
        <v>368</v>
      </c>
      <c r="E34" s="123" t="s">
        <v>368</v>
      </c>
      <c r="F34" s="123" t="s">
        <v>368</v>
      </c>
      <c r="G34" s="123" t="s">
        <v>368</v>
      </c>
      <c r="H34" s="123" t="s">
        <v>368</v>
      </c>
      <c r="I34" s="123" t="s">
        <v>368</v>
      </c>
      <c r="J34" s="162"/>
      <c r="K34" s="123" t="s">
        <v>368</v>
      </c>
      <c r="L34" s="162"/>
      <c r="M34" s="123" t="s">
        <v>368</v>
      </c>
      <c r="N34" s="161"/>
      <c r="O34" s="123" t="s">
        <v>368</v>
      </c>
      <c r="P34" s="123" t="s">
        <v>368</v>
      </c>
      <c r="Q34" s="123" t="s">
        <v>368</v>
      </c>
      <c r="R34" s="163"/>
      <c r="S34" s="123" t="s">
        <v>368</v>
      </c>
      <c r="T34" s="163"/>
      <c r="U34" s="123" t="s">
        <v>368</v>
      </c>
      <c r="V34" s="123" t="s">
        <v>368</v>
      </c>
      <c r="W34" s="123" t="s">
        <v>368</v>
      </c>
      <c r="X34" s="163"/>
      <c r="Y34" s="123" t="s">
        <v>368</v>
      </c>
      <c r="Z34" s="163"/>
      <c r="AA34" s="123" t="s">
        <v>368</v>
      </c>
      <c r="AB34" s="163"/>
      <c r="AC34" s="123" t="s">
        <v>368</v>
      </c>
      <c r="AD34" s="163"/>
      <c r="AE34" s="123" t="s">
        <v>368</v>
      </c>
      <c r="AF34" s="163"/>
      <c r="AG34" s="163"/>
      <c r="AH34" s="123" t="s">
        <v>368</v>
      </c>
      <c r="AI34" s="163"/>
      <c r="AJ34" s="123" t="s">
        <v>368</v>
      </c>
      <c r="AK34" s="163"/>
      <c r="AL34" s="123" t="s">
        <v>368</v>
      </c>
      <c r="AM34" s="163"/>
      <c r="AN34" s="123" t="s">
        <v>368</v>
      </c>
      <c r="AO34" s="163"/>
      <c r="AP34" s="123" t="s">
        <v>368</v>
      </c>
      <c r="AQ34" s="163"/>
      <c r="AR34" s="163"/>
      <c r="AS34" s="123" t="s">
        <v>368</v>
      </c>
      <c r="AT34" s="163"/>
    </row>
    <row r="35" spans="1:46" s="145" customFormat="1" ht="47.25">
      <c r="A35" s="128" t="s">
        <v>310</v>
      </c>
      <c r="B35" s="127" t="s">
        <v>306</v>
      </c>
      <c r="C35" s="128" t="s">
        <v>275</v>
      </c>
      <c r="D35" s="151" t="s">
        <v>368</v>
      </c>
      <c r="E35" s="151" t="s">
        <v>368</v>
      </c>
      <c r="F35" s="126" t="s">
        <v>368</v>
      </c>
      <c r="G35" s="151" t="s">
        <v>368</v>
      </c>
      <c r="H35" s="151" t="s">
        <v>368</v>
      </c>
      <c r="I35" s="126" t="s">
        <v>368</v>
      </c>
      <c r="J35" s="162"/>
      <c r="K35" s="151" t="s">
        <v>368</v>
      </c>
      <c r="L35" s="162"/>
      <c r="M35" s="151" t="s">
        <v>368</v>
      </c>
      <c r="N35" s="161"/>
      <c r="O35" s="126" t="s">
        <v>368</v>
      </c>
      <c r="P35" s="151" t="s">
        <v>368</v>
      </c>
      <c r="Q35" s="151" t="s">
        <v>368</v>
      </c>
      <c r="R35" s="163"/>
      <c r="S35" s="126" t="s">
        <v>368</v>
      </c>
      <c r="T35" s="163"/>
      <c r="U35" s="151" t="s">
        <v>368</v>
      </c>
      <c r="V35" s="151" t="s">
        <v>368</v>
      </c>
      <c r="W35" s="151" t="s">
        <v>368</v>
      </c>
      <c r="X35" s="163"/>
      <c r="Y35" s="151" t="s">
        <v>368</v>
      </c>
      <c r="Z35" s="163"/>
      <c r="AA35" s="151" t="s">
        <v>368</v>
      </c>
      <c r="AB35" s="163"/>
      <c r="AC35" s="151" t="s">
        <v>368</v>
      </c>
      <c r="AD35" s="163"/>
      <c r="AE35" s="151" t="s">
        <v>368</v>
      </c>
      <c r="AF35" s="163"/>
      <c r="AG35" s="163"/>
      <c r="AH35" s="151" t="s">
        <v>368</v>
      </c>
      <c r="AI35" s="163"/>
      <c r="AJ35" s="151" t="s">
        <v>368</v>
      </c>
      <c r="AK35" s="163"/>
      <c r="AL35" s="151" t="s">
        <v>368</v>
      </c>
      <c r="AM35" s="163"/>
      <c r="AN35" s="151" t="s">
        <v>368</v>
      </c>
      <c r="AO35" s="163"/>
      <c r="AP35" s="151" t="s">
        <v>368</v>
      </c>
      <c r="AQ35" s="163"/>
      <c r="AR35" s="163"/>
      <c r="AS35" s="151" t="s">
        <v>368</v>
      </c>
      <c r="AT35" s="163"/>
    </row>
    <row r="36" spans="1:46" s="145" customFormat="1" ht="141.75">
      <c r="A36" s="123" t="s">
        <v>310</v>
      </c>
      <c r="B36" s="124" t="s">
        <v>307</v>
      </c>
      <c r="C36" s="123" t="s">
        <v>275</v>
      </c>
      <c r="D36" s="123" t="s">
        <v>368</v>
      </c>
      <c r="E36" s="123" t="s">
        <v>368</v>
      </c>
      <c r="F36" s="123" t="s">
        <v>368</v>
      </c>
      <c r="G36" s="123" t="s">
        <v>368</v>
      </c>
      <c r="H36" s="123" t="s">
        <v>368</v>
      </c>
      <c r="I36" s="123" t="s">
        <v>368</v>
      </c>
      <c r="J36" s="162"/>
      <c r="K36" s="123" t="s">
        <v>368</v>
      </c>
      <c r="L36" s="162"/>
      <c r="M36" s="123" t="s">
        <v>368</v>
      </c>
      <c r="N36" s="161"/>
      <c r="O36" s="123" t="s">
        <v>368</v>
      </c>
      <c r="P36" s="123" t="s">
        <v>368</v>
      </c>
      <c r="Q36" s="123" t="s">
        <v>368</v>
      </c>
      <c r="R36" s="163"/>
      <c r="S36" s="123" t="s">
        <v>368</v>
      </c>
      <c r="T36" s="163"/>
      <c r="U36" s="123" t="s">
        <v>368</v>
      </c>
      <c r="V36" s="123" t="s">
        <v>368</v>
      </c>
      <c r="W36" s="123" t="s">
        <v>368</v>
      </c>
      <c r="X36" s="163"/>
      <c r="Y36" s="123" t="s">
        <v>368</v>
      </c>
      <c r="Z36" s="163"/>
      <c r="AA36" s="123" t="s">
        <v>368</v>
      </c>
      <c r="AB36" s="163"/>
      <c r="AC36" s="123" t="s">
        <v>368</v>
      </c>
      <c r="AD36" s="163"/>
      <c r="AE36" s="123" t="s">
        <v>368</v>
      </c>
      <c r="AF36" s="163"/>
      <c r="AG36" s="163"/>
      <c r="AH36" s="123" t="s">
        <v>368</v>
      </c>
      <c r="AI36" s="163"/>
      <c r="AJ36" s="123" t="s">
        <v>368</v>
      </c>
      <c r="AK36" s="163"/>
      <c r="AL36" s="123" t="s">
        <v>368</v>
      </c>
      <c r="AM36" s="163"/>
      <c r="AN36" s="123" t="s">
        <v>368</v>
      </c>
      <c r="AO36" s="163"/>
      <c r="AP36" s="123" t="s">
        <v>368</v>
      </c>
      <c r="AQ36" s="163"/>
      <c r="AR36" s="163"/>
      <c r="AS36" s="123" t="s">
        <v>368</v>
      </c>
      <c r="AT36" s="163"/>
    </row>
    <row r="37" spans="1:46" s="145" customFormat="1" ht="110.25">
      <c r="A37" s="123" t="s">
        <v>310</v>
      </c>
      <c r="B37" s="124" t="s">
        <v>308</v>
      </c>
      <c r="C37" s="123" t="s">
        <v>275</v>
      </c>
      <c r="D37" s="123" t="s">
        <v>368</v>
      </c>
      <c r="E37" s="123" t="s">
        <v>368</v>
      </c>
      <c r="F37" s="123" t="s">
        <v>368</v>
      </c>
      <c r="G37" s="123" t="s">
        <v>368</v>
      </c>
      <c r="H37" s="123" t="s">
        <v>368</v>
      </c>
      <c r="I37" s="123" t="s">
        <v>368</v>
      </c>
      <c r="J37" s="162"/>
      <c r="K37" s="123" t="s">
        <v>368</v>
      </c>
      <c r="L37" s="162"/>
      <c r="M37" s="123" t="s">
        <v>368</v>
      </c>
      <c r="N37" s="161"/>
      <c r="O37" s="123" t="s">
        <v>368</v>
      </c>
      <c r="P37" s="123" t="s">
        <v>368</v>
      </c>
      <c r="Q37" s="123" t="s">
        <v>368</v>
      </c>
      <c r="R37" s="163"/>
      <c r="S37" s="123" t="s">
        <v>368</v>
      </c>
      <c r="T37" s="163"/>
      <c r="U37" s="123" t="s">
        <v>368</v>
      </c>
      <c r="V37" s="123" t="s">
        <v>368</v>
      </c>
      <c r="W37" s="123" t="s">
        <v>368</v>
      </c>
      <c r="X37" s="163"/>
      <c r="Y37" s="123" t="s">
        <v>368</v>
      </c>
      <c r="Z37" s="163"/>
      <c r="AA37" s="123" t="s">
        <v>368</v>
      </c>
      <c r="AB37" s="163"/>
      <c r="AC37" s="123" t="s">
        <v>368</v>
      </c>
      <c r="AD37" s="163"/>
      <c r="AE37" s="123" t="s">
        <v>368</v>
      </c>
      <c r="AF37" s="163"/>
      <c r="AG37" s="163"/>
      <c r="AH37" s="123" t="s">
        <v>368</v>
      </c>
      <c r="AI37" s="163"/>
      <c r="AJ37" s="123" t="s">
        <v>368</v>
      </c>
      <c r="AK37" s="163"/>
      <c r="AL37" s="123" t="s">
        <v>368</v>
      </c>
      <c r="AM37" s="163"/>
      <c r="AN37" s="123" t="s">
        <v>368</v>
      </c>
      <c r="AO37" s="163"/>
      <c r="AP37" s="123" t="s">
        <v>368</v>
      </c>
      <c r="AQ37" s="163"/>
      <c r="AR37" s="163"/>
      <c r="AS37" s="123" t="s">
        <v>368</v>
      </c>
      <c r="AT37" s="163"/>
    </row>
    <row r="38" spans="1:46" s="145" customFormat="1" ht="126">
      <c r="A38" s="123" t="s">
        <v>310</v>
      </c>
      <c r="B38" s="124" t="s">
        <v>311</v>
      </c>
      <c r="C38" s="123" t="s">
        <v>275</v>
      </c>
      <c r="D38" s="123" t="s">
        <v>368</v>
      </c>
      <c r="E38" s="123" t="s">
        <v>368</v>
      </c>
      <c r="F38" s="123" t="s">
        <v>368</v>
      </c>
      <c r="G38" s="123" t="s">
        <v>368</v>
      </c>
      <c r="H38" s="123" t="s">
        <v>368</v>
      </c>
      <c r="I38" s="123" t="s">
        <v>368</v>
      </c>
      <c r="J38" s="162"/>
      <c r="K38" s="123" t="s">
        <v>368</v>
      </c>
      <c r="L38" s="162"/>
      <c r="M38" s="123" t="s">
        <v>368</v>
      </c>
      <c r="N38" s="161"/>
      <c r="O38" s="123" t="s">
        <v>368</v>
      </c>
      <c r="P38" s="123" t="s">
        <v>368</v>
      </c>
      <c r="Q38" s="123" t="s">
        <v>368</v>
      </c>
      <c r="R38" s="163"/>
      <c r="S38" s="123" t="s">
        <v>368</v>
      </c>
      <c r="T38" s="163"/>
      <c r="U38" s="123" t="s">
        <v>368</v>
      </c>
      <c r="V38" s="123" t="s">
        <v>368</v>
      </c>
      <c r="W38" s="123" t="s">
        <v>368</v>
      </c>
      <c r="X38" s="163"/>
      <c r="Y38" s="123" t="s">
        <v>368</v>
      </c>
      <c r="Z38" s="163"/>
      <c r="AA38" s="123" t="s">
        <v>368</v>
      </c>
      <c r="AB38" s="163"/>
      <c r="AC38" s="123" t="s">
        <v>368</v>
      </c>
      <c r="AD38" s="163"/>
      <c r="AE38" s="123" t="s">
        <v>368</v>
      </c>
      <c r="AF38" s="163"/>
      <c r="AG38" s="163"/>
      <c r="AH38" s="123" t="s">
        <v>368</v>
      </c>
      <c r="AI38" s="163"/>
      <c r="AJ38" s="123" t="s">
        <v>368</v>
      </c>
      <c r="AK38" s="163"/>
      <c r="AL38" s="123" t="s">
        <v>368</v>
      </c>
      <c r="AM38" s="163"/>
      <c r="AN38" s="123" t="s">
        <v>368</v>
      </c>
      <c r="AO38" s="163"/>
      <c r="AP38" s="123" t="s">
        <v>368</v>
      </c>
      <c r="AQ38" s="163"/>
      <c r="AR38" s="163"/>
      <c r="AS38" s="123" t="s">
        <v>368</v>
      </c>
      <c r="AT38" s="163"/>
    </row>
    <row r="39" spans="1:46" s="145" customFormat="1" ht="94.5">
      <c r="A39" s="122" t="s">
        <v>312</v>
      </c>
      <c r="B39" s="121" t="s">
        <v>313</v>
      </c>
      <c r="C39" s="122" t="s">
        <v>275</v>
      </c>
      <c r="D39" s="122" t="s">
        <v>368</v>
      </c>
      <c r="E39" s="122" t="s">
        <v>368</v>
      </c>
      <c r="F39" s="122" t="s">
        <v>368</v>
      </c>
      <c r="G39" s="122" t="s">
        <v>368</v>
      </c>
      <c r="H39" s="122" t="s">
        <v>368</v>
      </c>
      <c r="I39" s="122" t="s">
        <v>368</v>
      </c>
      <c r="J39" s="162"/>
      <c r="K39" s="122" t="s">
        <v>368</v>
      </c>
      <c r="L39" s="162"/>
      <c r="M39" s="122" t="s">
        <v>368</v>
      </c>
      <c r="N39" s="161"/>
      <c r="O39" s="122" t="s">
        <v>368</v>
      </c>
      <c r="P39" s="122" t="s">
        <v>368</v>
      </c>
      <c r="Q39" s="122" t="s">
        <v>368</v>
      </c>
      <c r="R39" s="163"/>
      <c r="S39" s="122" t="s">
        <v>368</v>
      </c>
      <c r="T39" s="163"/>
      <c r="U39" s="122" t="s">
        <v>368</v>
      </c>
      <c r="V39" s="122" t="s">
        <v>368</v>
      </c>
      <c r="W39" s="122" t="s">
        <v>368</v>
      </c>
      <c r="X39" s="163"/>
      <c r="Y39" s="122" t="s">
        <v>368</v>
      </c>
      <c r="Z39" s="163"/>
      <c r="AA39" s="122" t="s">
        <v>368</v>
      </c>
      <c r="AB39" s="163"/>
      <c r="AC39" s="122" t="s">
        <v>368</v>
      </c>
      <c r="AD39" s="163"/>
      <c r="AE39" s="122" t="s">
        <v>368</v>
      </c>
      <c r="AF39" s="163"/>
      <c r="AG39" s="163"/>
      <c r="AH39" s="122" t="s">
        <v>368</v>
      </c>
      <c r="AI39" s="163"/>
      <c r="AJ39" s="122" t="s">
        <v>368</v>
      </c>
      <c r="AK39" s="163"/>
      <c r="AL39" s="122" t="s">
        <v>368</v>
      </c>
      <c r="AM39" s="163"/>
      <c r="AN39" s="122" t="s">
        <v>368</v>
      </c>
      <c r="AO39" s="163"/>
      <c r="AP39" s="122" t="s">
        <v>368</v>
      </c>
      <c r="AQ39" s="163"/>
      <c r="AR39" s="163"/>
      <c r="AS39" s="122" t="s">
        <v>368</v>
      </c>
      <c r="AT39" s="163"/>
    </row>
    <row r="40" spans="1:46" s="145" customFormat="1" ht="78.75">
      <c r="A40" s="123" t="s">
        <v>314</v>
      </c>
      <c r="B40" s="124" t="s">
        <v>315</v>
      </c>
      <c r="C40" s="123" t="s">
        <v>275</v>
      </c>
      <c r="D40" s="123" t="s">
        <v>368</v>
      </c>
      <c r="E40" s="123" t="s">
        <v>368</v>
      </c>
      <c r="F40" s="123" t="s">
        <v>368</v>
      </c>
      <c r="G40" s="123" t="s">
        <v>368</v>
      </c>
      <c r="H40" s="123" t="s">
        <v>368</v>
      </c>
      <c r="I40" s="123" t="s">
        <v>368</v>
      </c>
      <c r="J40" s="162"/>
      <c r="K40" s="123" t="s">
        <v>368</v>
      </c>
      <c r="L40" s="162"/>
      <c r="M40" s="123" t="s">
        <v>368</v>
      </c>
      <c r="N40" s="161"/>
      <c r="O40" s="123" t="s">
        <v>368</v>
      </c>
      <c r="P40" s="123" t="s">
        <v>368</v>
      </c>
      <c r="Q40" s="123" t="s">
        <v>368</v>
      </c>
      <c r="R40" s="163"/>
      <c r="S40" s="123" t="s">
        <v>368</v>
      </c>
      <c r="T40" s="163"/>
      <c r="U40" s="123" t="s">
        <v>368</v>
      </c>
      <c r="V40" s="123" t="s">
        <v>368</v>
      </c>
      <c r="W40" s="123" t="s">
        <v>368</v>
      </c>
      <c r="X40" s="163"/>
      <c r="Y40" s="123" t="s">
        <v>368</v>
      </c>
      <c r="Z40" s="163"/>
      <c r="AA40" s="123" t="s">
        <v>368</v>
      </c>
      <c r="AB40" s="163"/>
      <c r="AC40" s="123" t="s">
        <v>368</v>
      </c>
      <c r="AD40" s="163"/>
      <c r="AE40" s="123" t="s">
        <v>368</v>
      </c>
      <c r="AF40" s="163"/>
      <c r="AG40" s="163"/>
      <c r="AH40" s="123" t="s">
        <v>368</v>
      </c>
      <c r="AI40" s="163"/>
      <c r="AJ40" s="123" t="s">
        <v>368</v>
      </c>
      <c r="AK40" s="163"/>
      <c r="AL40" s="123" t="s">
        <v>368</v>
      </c>
      <c r="AM40" s="163"/>
      <c r="AN40" s="123" t="s">
        <v>368</v>
      </c>
      <c r="AO40" s="163"/>
      <c r="AP40" s="123" t="s">
        <v>368</v>
      </c>
      <c r="AQ40" s="163"/>
      <c r="AR40" s="163"/>
      <c r="AS40" s="123" t="s">
        <v>368</v>
      </c>
      <c r="AT40" s="163"/>
    </row>
    <row r="41" spans="1:46" s="145" customFormat="1" ht="94.5">
      <c r="A41" s="123" t="s">
        <v>316</v>
      </c>
      <c r="B41" s="124" t="s">
        <v>317</v>
      </c>
      <c r="C41" s="123" t="s">
        <v>275</v>
      </c>
      <c r="D41" s="123" t="s">
        <v>368</v>
      </c>
      <c r="E41" s="123" t="s">
        <v>368</v>
      </c>
      <c r="F41" s="123" t="s">
        <v>368</v>
      </c>
      <c r="G41" s="123" t="s">
        <v>368</v>
      </c>
      <c r="H41" s="123" t="s">
        <v>368</v>
      </c>
      <c r="I41" s="123" t="s">
        <v>368</v>
      </c>
      <c r="J41" s="162"/>
      <c r="K41" s="123" t="s">
        <v>368</v>
      </c>
      <c r="L41" s="162"/>
      <c r="M41" s="123" t="s">
        <v>368</v>
      </c>
      <c r="N41" s="161"/>
      <c r="O41" s="123" t="s">
        <v>368</v>
      </c>
      <c r="P41" s="123" t="s">
        <v>368</v>
      </c>
      <c r="Q41" s="123" t="s">
        <v>368</v>
      </c>
      <c r="R41" s="163"/>
      <c r="S41" s="123" t="s">
        <v>368</v>
      </c>
      <c r="T41" s="163"/>
      <c r="U41" s="123" t="s">
        <v>368</v>
      </c>
      <c r="V41" s="123" t="s">
        <v>368</v>
      </c>
      <c r="W41" s="123" t="s">
        <v>368</v>
      </c>
      <c r="X41" s="163"/>
      <c r="Y41" s="123" t="s">
        <v>368</v>
      </c>
      <c r="Z41" s="163"/>
      <c r="AA41" s="123" t="s">
        <v>368</v>
      </c>
      <c r="AB41" s="163"/>
      <c r="AC41" s="123" t="s">
        <v>368</v>
      </c>
      <c r="AD41" s="163"/>
      <c r="AE41" s="123" t="s">
        <v>368</v>
      </c>
      <c r="AF41" s="163"/>
      <c r="AG41" s="163"/>
      <c r="AH41" s="123" t="s">
        <v>368</v>
      </c>
      <c r="AI41" s="163"/>
      <c r="AJ41" s="123" t="s">
        <v>368</v>
      </c>
      <c r="AK41" s="163"/>
      <c r="AL41" s="123" t="s">
        <v>368</v>
      </c>
      <c r="AM41" s="163"/>
      <c r="AN41" s="123" t="s">
        <v>368</v>
      </c>
      <c r="AO41" s="163"/>
      <c r="AP41" s="123" t="s">
        <v>368</v>
      </c>
      <c r="AQ41" s="163"/>
      <c r="AR41" s="163"/>
      <c r="AS41" s="123" t="s">
        <v>368</v>
      </c>
      <c r="AT41" s="163"/>
    </row>
    <row r="42" spans="1:46" s="145" customFormat="1" ht="47.25">
      <c r="A42" s="119" t="s">
        <v>318</v>
      </c>
      <c r="B42" s="120" t="s">
        <v>319</v>
      </c>
      <c r="C42" s="119" t="s">
        <v>275</v>
      </c>
      <c r="D42" s="133">
        <f t="shared" ref="D42:I42" si="34">D43+D50+D53+D62</f>
        <v>0</v>
      </c>
      <c r="E42" s="133">
        <f t="shared" si="34"/>
        <v>0</v>
      </c>
      <c r="F42" s="133">
        <f t="shared" si="34"/>
        <v>0</v>
      </c>
      <c r="G42" s="133">
        <f t="shared" si="34"/>
        <v>0</v>
      </c>
      <c r="H42" s="133">
        <f t="shared" si="34"/>
        <v>0</v>
      </c>
      <c r="I42" s="133">
        <f t="shared" si="34"/>
        <v>0</v>
      </c>
      <c r="J42" s="162"/>
      <c r="K42" s="133">
        <f>K43+K50+K53+K62</f>
        <v>0</v>
      </c>
      <c r="L42" s="162"/>
      <c r="M42" s="133">
        <f>M43+M50+M53+M62</f>
        <v>0</v>
      </c>
      <c r="N42" s="161"/>
      <c r="O42" s="133">
        <f>O43+O50+O53+O62</f>
        <v>0</v>
      </c>
      <c r="P42" s="133">
        <f>P43+P46</f>
        <v>0</v>
      </c>
      <c r="Q42" s="133">
        <f>Q43+Q50+Q53+Q62</f>
        <v>0</v>
      </c>
      <c r="R42" s="163"/>
      <c r="S42" s="133">
        <f>S43+S50+S53+S62</f>
        <v>0</v>
      </c>
      <c r="T42" s="163"/>
      <c r="U42" s="133">
        <f>U43+U50+U53+U62</f>
        <v>0</v>
      </c>
      <c r="V42" s="133">
        <f>V43+V50+V53+V62</f>
        <v>0</v>
      </c>
      <c r="W42" s="133">
        <f>W43+W50+W53+W62</f>
        <v>0</v>
      </c>
      <c r="X42" s="163"/>
      <c r="Y42" s="133">
        <f>Y43+Y50+Y53+Y62</f>
        <v>0</v>
      </c>
      <c r="Z42" s="163"/>
      <c r="AA42" s="133">
        <f>AA43+AA50+AA53+AA62</f>
        <v>0</v>
      </c>
      <c r="AB42" s="163"/>
      <c r="AC42" s="133">
        <f>AC43+AC50+AC53+AC62</f>
        <v>0</v>
      </c>
      <c r="AD42" s="163"/>
      <c r="AE42" s="133">
        <f>AE43+AE50+AE53+AE62</f>
        <v>0</v>
      </c>
      <c r="AF42" s="163"/>
      <c r="AG42" s="163"/>
      <c r="AH42" s="133">
        <f>AH43+AH50+AH53+AH62</f>
        <v>0</v>
      </c>
      <c r="AI42" s="163"/>
      <c r="AJ42" s="133">
        <f>AJ43+AJ50+AJ53+AJ62</f>
        <v>0</v>
      </c>
      <c r="AK42" s="163"/>
      <c r="AL42" s="133">
        <f>AL43+AL50+AL53+AL62</f>
        <v>0</v>
      </c>
      <c r="AM42" s="163"/>
      <c r="AN42" s="133">
        <f>AN43+AN50+AN53+AN62</f>
        <v>0</v>
      </c>
      <c r="AO42" s="163"/>
      <c r="AP42" s="133">
        <f>AP43+AP50+AP53+AP62</f>
        <v>0</v>
      </c>
      <c r="AQ42" s="163"/>
      <c r="AR42" s="163"/>
      <c r="AS42" s="133">
        <f>AS43+AS50+AS53+AS62</f>
        <v>0</v>
      </c>
      <c r="AT42" s="163"/>
    </row>
    <row r="43" spans="1:46" s="145" customFormat="1" ht="78.75">
      <c r="A43" s="122" t="s">
        <v>320</v>
      </c>
      <c r="B43" s="121" t="s">
        <v>321</v>
      </c>
      <c r="C43" s="122" t="s">
        <v>275</v>
      </c>
      <c r="D43" s="131">
        <f t="shared" ref="D43:I43" si="35">D44+D49</f>
        <v>0</v>
      </c>
      <c r="E43" s="131">
        <f t="shared" si="35"/>
        <v>0</v>
      </c>
      <c r="F43" s="131">
        <f t="shared" si="35"/>
        <v>0</v>
      </c>
      <c r="G43" s="131">
        <f t="shared" si="35"/>
        <v>0</v>
      </c>
      <c r="H43" s="131">
        <f t="shared" si="35"/>
        <v>0</v>
      </c>
      <c r="I43" s="131">
        <f t="shared" si="35"/>
        <v>0</v>
      </c>
      <c r="J43" s="162"/>
      <c r="K43" s="131">
        <f>K44+K49</f>
        <v>0</v>
      </c>
      <c r="L43" s="162"/>
      <c r="M43" s="131">
        <f>M44+M49</f>
        <v>0</v>
      </c>
      <c r="N43" s="161"/>
      <c r="O43" s="131">
        <v>0</v>
      </c>
      <c r="P43" s="131">
        <f>P44+P49</f>
        <v>0</v>
      </c>
      <c r="Q43" s="131">
        <f>Q44+Q49</f>
        <v>0</v>
      </c>
      <c r="R43" s="163"/>
      <c r="S43" s="131">
        <f>S44+S49</f>
        <v>0</v>
      </c>
      <c r="T43" s="163"/>
      <c r="U43" s="131">
        <f>U44+U49</f>
        <v>0</v>
      </c>
      <c r="V43" s="131">
        <f>V44+V49</f>
        <v>0</v>
      </c>
      <c r="W43" s="131">
        <f>W44+W49</f>
        <v>0</v>
      </c>
      <c r="X43" s="163"/>
      <c r="Y43" s="131">
        <f>Y44+Y49</f>
        <v>0</v>
      </c>
      <c r="Z43" s="163"/>
      <c r="AA43" s="131">
        <f>AA44+AA49</f>
        <v>0</v>
      </c>
      <c r="AB43" s="163"/>
      <c r="AC43" s="131">
        <f>AC44+AC49</f>
        <v>0</v>
      </c>
      <c r="AD43" s="163"/>
      <c r="AE43" s="131">
        <f>AE44+AE49</f>
        <v>0</v>
      </c>
      <c r="AF43" s="163"/>
      <c r="AG43" s="163"/>
      <c r="AH43" s="131">
        <f>AH44+AH49</f>
        <v>0</v>
      </c>
      <c r="AI43" s="163"/>
      <c r="AJ43" s="131">
        <f>AJ44+AJ49</f>
        <v>0</v>
      </c>
      <c r="AK43" s="163"/>
      <c r="AL43" s="131">
        <f>AL44+AL49</f>
        <v>0</v>
      </c>
      <c r="AM43" s="163"/>
      <c r="AN43" s="131">
        <f>AN44+AN49</f>
        <v>0</v>
      </c>
      <c r="AO43" s="163"/>
      <c r="AP43" s="131">
        <f>AP44+AP49</f>
        <v>0</v>
      </c>
      <c r="AQ43" s="163"/>
      <c r="AR43" s="163"/>
      <c r="AS43" s="131">
        <f>AS44+AS49</f>
        <v>0</v>
      </c>
      <c r="AT43" s="163"/>
    </row>
    <row r="44" spans="1:46" s="145" customFormat="1" ht="31.5">
      <c r="A44" s="123" t="s">
        <v>322</v>
      </c>
      <c r="B44" s="124" t="s">
        <v>323</v>
      </c>
      <c r="C44" s="123" t="s">
        <v>275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63"/>
    </row>
    <row r="45" spans="1:46" s="145" customFormat="1" ht="78.75">
      <c r="A45" s="123" t="s">
        <v>324</v>
      </c>
      <c r="B45" s="124" t="s">
        <v>325</v>
      </c>
      <c r="C45" s="123" t="s">
        <v>275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132">
        <v>0</v>
      </c>
      <c r="AG45" s="132">
        <v>0</v>
      </c>
      <c r="AH45" s="132">
        <v>0</v>
      </c>
      <c r="AI45" s="132">
        <v>0</v>
      </c>
      <c r="AJ45" s="132">
        <v>0</v>
      </c>
      <c r="AK45" s="132">
        <v>0</v>
      </c>
      <c r="AL45" s="132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63"/>
    </row>
    <row r="46" spans="1:46" s="145" customFormat="1" ht="47.25">
      <c r="A46" s="122" t="s">
        <v>326</v>
      </c>
      <c r="B46" s="121" t="s">
        <v>327</v>
      </c>
      <c r="C46" s="122" t="s">
        <v>275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62"/>
      <c r="K46" s="131">
        <v>0</v>
      </c>
      <c r="L46" s="162"/>
      <c r="M46" s="131">
        <v>0</v>
      </c>
      <c r="N46" s="161"/>
      <c r="O46" s="131">
        <v>0</v>
      </c>
      <c r="P46" s="131">
        <f>P47</f>
        <v>0</v>
      </c>
      <c r="Q46" s="131">
        <v>0</v>
      </c>
      <c r="R46" s="163"/>
      <c r="S46" s="131">
        <v>0</v>
      </c>
      <c r="T46" s="163"/>
      <c r="U46" s="131">
        <v>0</v>
      </c>
      <c r="V46" s="131">
        <v>0</v>
      </c>
      <c r="W46" s="131">
        <v>0</v>
      </c>
      <c r="X46" s="163"/>
      <c r="Y46" s="131">
        <v>0</v>
      </c>
      <c r="Z46" s="163"/>
      <c r="AA46" s="131">
        <v>0</v>
      </c>
      <c r="AB46" s="163"/>
      <c r="AC46" s="131">
        <v>0</v>
      </c>
      <c r="AD46" s="163"/>
      <c r="AE46" s="131">
        <v>0</v>
      </c>
      <c r="AF46" s="163"/>
      <c r="AG46" s="163"/>
      <c r="AH46" s="131">
        <v>0</v>
      </c>
      <c r="AI46" s="163"/>
      <c r="AJ46" s="131">
        <v>0</v>
      </c>
      <c r="AK46" s="163"/>
      <c r="AL46" s="131">
        <v>0</v>
      </c>
      <c r="AM46" s="163"/>
      <c r="AN46" s="131">
        <v>0</v>
      </c>
      <c r="AO46" s="163"/>
      <c r="AP46" s="131">
        <v>0</v>
      </c>
      <c r="AQ46" s="163"/>
      <c r="AR46" s="163"/>
      <c r="AS46" s="131">
        <v>0</v>
      </c>
      <c r="AT46" s="163"/>
    </row>
    <row r="47" spans="1:46" s="145" customFormat="1" ht="31.5">
      <c r="A47" s="123" t="s">
        <v>328</v>
      </c>
      <c r="B47" s="124" t="s">
        <v>329</v>
      </c>
      <c r="C47" s="123" t="s">
        <v>275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62"/>
      <c r="K47" s="132">
        <v>0</v>
      </c>
      <c r="L47" s="162"/>
      <c r="M47" s="132">
        <v>0</v>
      </c>
      <c r="N47" s="161"/>
      <c r="O47" s="132">
        <v>0</v>
      </c>
      <c r="P47" s="132">
        <v>0</v>
      </c>
      <c r="Q47" s="132">
        <v>0</v>
      </c>
      <c r="R47" s="163"/>
      <c r="S47" s="132">
        <v>0</v>
      </c>
      <c r="T47" s="163"/>
      <c r="U47" s="132">
        <v>0</v>
      </c>
      <c r="V47" s="132">
        <v>0</v>
      </c>
      <c r="W47" s="132">
        <v>0</v>
      </c>
      <c r="X47" s="163"/>
      <c r="Y47" s="132">
        <v>0</v>
      </c>
      <c r="Z47" s="163"/>
      <c r="AA47" s="132">
        <v>0</v>
      </c>
      <c r="AB47" s="163"/>
      <c r="AC47" s="132">
        <v>0</v>
      </c>
      <c r="AD47" s="163"/>
      <c r="AE47" s="132">
        <v>0</v>
      </c>
      <c r="AF47" s="163"/>
      <c r="AG47" s="163"/>
      <c r="AH47" s="132">
        <v>0</v>
      </c>
      <c r="AI47" s="163"/>
      <c r="AJ47" s="132">
        <v>0</v>
      </c>
      <c r="AK47" s="163"/>
      <c r="AL47" s="132">
        <v>0</v>
      </c>
      <c r="AM47" s="163"/>
      <c r="AN47" s="132">
        <v>0</v>
      </c>
      <c r="AO47" s="163"/>
      <c r="AP47" s="132">
        <v>0</v>
      </c>
      <c r="AQ47" s="163"/>
      <c r="AR47" s="163"/>
      <c r="AS47" s="132">
        <v>0</v>
      </c>
      <c r="AT47" s="163"/>
    </row>
    <row r="48" spans="1:46" s="145" customFormat="1" ht="47.25">
      <c r="A48" s="123" t="s">
        <v>330</v>
      </c>
      <c r="B48" s="124" t="s">
        <v>331</v>
      </c>
      <c r="C48" s="123" t="s">
        <v>275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62"/>
      <c r="K48" s="132">
        <v>0</v>
      </c>
      <c r="L48" s="162"/>
      <c r="M48" s="132">
        <v>0</v>
      </c>
      <c r="N48" s="161"/>
      <c r="O48" s="132">
        <v>0</v>
      </c>
      <c r="P48" s="132">
        <v>0</v>
      </c>
      <c r="Q48" s="132">
        <v>0</v>
      </c>
      <c r="R48" s="163"/>
      <c r="S48" s="132">
        <v>0</v>
      </c>
      <c r="T48" s="163"/>
      <c r="U48" s="132">
        <v>0</v>
      </c>
      <c r="V48" s="132">
        <v>0</v>
      </c>
      <c r="W48" s="132">
        <v>0</v>
      </c>
      <c r="X48" s="163"/>
      <c r="Y48" s="132">
        <v>0</v>
      </c>
      <c r="Z48" s="163"/>
      <c r="AA48" s="132">
        <v>0</v>
      </c>
      <c r="AB48" s="163"/>
      <c r="AC48" s="132">
        <v>0</v>
      </c>
      <c r="AD48" s="163"/>
      <c r="AE48" s="132">
        <v>0</v>
      </c>
      <c r="AF48" s="163"/>
      <c r="AG48" s="163"/>
      <c r="AH48" s="132">
        <v>0</v>
      </c>
      <c r="AI48" s="163"/>
      <c r="AJ48" s="132">
        <v>0</v>
      </c>
      <c r="AK48" s="163"/>
      <c r="AL48" s="132">
        <v>0</v>
      </c>
      <c r="AM48" s="163"/>
      <c r="AN48" s="132">
        <v>0</v>
      </c>
      <c r="AO48" s="163"/>
      <c r="AP48" s="132">
        <v>0</v>
      </c>
      <c r="AQ48" s="163"/>
      <c r="AR48" s="163"/>
      <c r="AS48" s="132">
        <v>0</v>
      </c>
      <c r="AT48" s="163"/>
    </row>
    <row r="49" spans="1:46" s="145" customFormat="1" ht="47.25">
      <c r="A49" s="122" t="s">
        <v>332</v>
      </c>
      <c r="B49" s="122" t="s">
        <v>333</v>
      </c>
      <c r="C49" s="122" t="s">
        <v>275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62"/>
      <c r="K49" s="131">
        <v>0</v>
      </c>
      <c r="L49" s="162"/>
      <c r="M49" s="131">
        <v>0</v>
      </c>
      <c r="N49" s="161"/>
      <c r="O49" s="131">
        <v>0</v>
      </c>
      <c r="P49" s="131">
        <v>0</v>
      </c>
      <c r="Q49" s="131">
        <v>0</v>
      </c>
      <c r="R49" s="163"/>
      <c r="S49" s="131">
        <v>0</v>
      </c>
      <c r="T49" s="163"/>
      <c r="U49" s="131">
        <v>0</v>
      </c>
      <c r="V49" s="131">
        <v>0</v>
      </c>
      <c r="W49" s="131">
        <v>0</v>
      </c>
      <c r="X49" s="163"/>
      <c r="Y49" s="131">
        <v>0</v>
      </c>
      <c r="Z49" s="163"/>
      <c r="AA49" s="131">
        <v>0</v>
      </c>
      <c r="AB49" s="163"/>
      <c r="AC49" s="131">
        <v>0</v>
      </c>
      <c r="AD49" s="163"/>
      <c r="AE49" s="131">
        <v>0</v>
      </c>
      <c r="AF49" s="163"/>
      <c r="AG49" s="163"/>
      <c r="AH49" s="131">
        <v>0</v>
      </c>
      <c r="AI49" s="163"/>
      <c r="AJ49" s="131">
        <v>0</v>
      </c>
      <c r="AK49" s="163"/>
      <c r="AL49" s="131">
        <v>0</v>
      </c>
      <c r="AM49" s="163"/>
      <c r="AN49" s="131">
        <v>0</v>
      </c>
      <c r="AO49" s="163"/>
      <c r="AP49" s="131">
        <v>0</v>
      </c>
      <c r="AQ49" s="163"/>
      <c r="AR49" s="163"/>
      <c r="AS49" s="131">
        <v>0</v>
      </c>
      <c r="AT49" s="163"/>
    </row>
    <row r="50" spans="1:46" s="145" customFormat="1" ht="47.25">
      <c r="A50" s="123" t="s">
        <v>334</v>
      </c>
      <c r="B50" s="124" t="s">
        <v>335</v>
      </c>
      <c r="C50" s="123" t="s">
        <v>275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62"/>
      <c r="K50" s="132">
        <v>0</v>
      </c>
      <c r="L50" s="162"/>
      <c r="M50" s="132">
        <v>0</v>
      </c>
      <c r="N50" s="161"/>
      <c r="O50" s="132">
        <v>0</v>
      </c>
      <c r="P50" s="132">
        <v>0</v>
      </c>
      <c r="Q50" s="132">
        <v>0</v>
      </c>
      <c r="R50" s="163"/>
      <c r="S50" s="132">
        <v>0</v>
      </c>
      <c r="T50" s="163"/>
      <c r="U50" s="132">
        <v>0</v>
      </c>
      <c r="V50" s="132">
        <v>0</v>
      </c>
      <c r="W50" s="132">
        <v>0</v>
      </c>
      <c r="X50" s="163"/>
      <c r="Y50" s="132">
        <v>0</v>
      </c>
      <c r="Z50" s="163"/>
      <c r="AA50" s="132">
        <v>0</v>
      </c>
      <c r="AB50" s="163"/>
      <c r="AC50" s="132">
        <v>0</v>
      </c>
      <c r="AD50" s="163"/>
      <c r="AE50" s="132">
        <v>0</v>
      </c>
      <c r="AF50" s="163"/>
      <c r="AG50" s="163"/>
      <c r="AH50" s="132">
        <v>0</v>
      </c>
      <c r="AI50" s="163"/>
      <c r="AJ50" s="132">
        <v>0</v>
      </c>
      <c r="AK50" s="163"/>
      <c r="AL50" s="132">
        <v>0</v>
      </c>
      <c r="AM50" s="163"/>
      <c r="AN50" s="132">
        <v>0</v>
      </c>
      <c r="AO50" s="163"/>
      <c r="AP50" s="132">
        <v>0</v>
      </c>
      <c r="AQ50" s="163"/>
      <c r="AR50" s="163"/>
      <c r="AS50" s="132">
        <v>0</v>
      </c>
      <c r="AT50" s="163"/>
    </row>
    <row r="51" spans="1:46" s="145" customFormat="1" ht="47.25">
      <c r="A51" s="123" t="s">
        <v>336</v>
      </c>
      <c r="B51" s="124" t="s">
        <v>337</v>
      </c>
      <c r="C51" s="123" t="s">
        <v>275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62"/>
      <c r="K51" s="132">
        <v>0</v>
      </c>
      <c r="L51" s="162"/>
      <c r="M51" s="132">
        <v>0</v>
      </c>
      <c r="N51" s="161"/>
      <c r="O51" s="132">
        <v>0</v>
      </c>
      <c r="P51" s="132">
        <v>0</v>
      </c>
      <c r="Q51" s="132">
        <v>0</v>
      </c>
      <c r="R51" s="163"/>
      <c r="S51" s="132">
        <v>0</v>
      </c>
      <c r="T51" s="163"/>
      <c r="U51" s="132">
        <v>0</v>
      </c>
      <c r="V51" s="132">
        <v>0</v>
      </c>
      <c r="W51" s="132">
        <v>0</v>
      </c>
      <c r="X51" s="163"/>
      <c r="Y51" s="132">
        <v>0</v>
      </c>
      <c r="Z51" s="163"/>
      <c r="AA51" s="132">
        <v>0</v>
      </c>
      <c r="AB51" s="163"/>
      <c r="AC51" s="132">
        <v>0</v>
      </c>
      <c r="AD51" s="163"/>
      <c r="AE51" s="132">
        <v>0</v>
      </c>
      <c r="AF51" s="163"/>
      <c r="AG51" s="163"/>
      <c r="AH51" s="132">
        <v>0</v>
      </c>
      <c r="AI51" s="163"/>
      <c r="AJ51" s="132">
        <v>0</v>
      </c>
      <c r="AK51" s="163"/>
      <c r="AL51" s="132">
        <v>0</v>
      </c>
      <c r="AM51" s="163"/>
      <c r="AN51" s="132">
        <v>0</v>
      </c>
      <c r="AO51" s="163"/>
      <c r="AP51" s="132">
        <v>0</v>
      </c>
      <c r="AQ51" s="163"/>
      <c r="AR51" s="163"/>
      <c r="AS51" s="132">
        <v>0</v>
      </c>
      <c r="AT51" s="163"/>
    </row>
    <row r="52" spans="1:46" s="145" customFormat="1" ht="47.25">
      <c r="A52" s="123" t="s">
        <v>338</v>
      </c>
      <c r="B52" s="124" t="s">
        <v>339</v>
      </c>
      <c r="C52" s="123" t="s">
        <v>275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62"/>
      <c r="K52" s="132">
        <v>0</v>
      </c>
      <c r="L52" s="162"/>
      <c r="M52" s="132">
        <v>0</v>
      </c>
      <c r="N52" s="161"/>
      <c r="O52" s="132">
        <v>0</v>
      </c>
      <c r="P52" s="132">
        <v>0</v>
      </c>
      <c r="Q52" s="132">
        <v>0</v>
      </c>
      <c r="R52" s="163"/>
      <c r="S52" s="132">
        <v>0</v>
      </c>
      <c r="T52" s="163"/>
      <c r="U52" s="132">
        <v>0</v>
      </c>
      <c r="V52" s="132">
        <v>0</v>
      </c>
      <c r="W52" s="132">
        <v>0</v>
      </c>
      <c r="X52" s="163"/>
      <c r="Y52" s="132">
        <v>0</v>
      </c>
      <c r="Z52" s="163"/>
      <c r="AA52" s="132">
        <v>0</v>
      </c>
      <c r="AB52" s="163"/>
      <c r="AC52" s="132">
        <v>0</v>
      </c>
      <c r="AD52" s="163"/>
      <c r="AE52" s="132">
        <v>0</v>
      </c>
      <c r="AF52" s="163"/>
      <c r="AG52" s="163"/>
      <c r="AH52" s="132">
        <v>0</v>
      </c>
      <c r="AI52" s="163"/>
      <c r="AJ52" s="132">
        <v>0</v>
      </c>
      <c r="AK52" s="163"/>
      <c r="AL52" s="132">
        <v>0</v>
      </c>
      <c r="AM52" s="163"/>
      <c r="AN52" s="132">
        <v>0</v>
      </c>
      <c r="AO52" s="163"/>
      <c r="AP52" s="132">
        <v>0</v>
      </c>
      <c r="AQ52" s="163"/>
      <c r="AR52" s="163"/>
      <c r="AS52" s="132">
        <v>0</v>
      </c>
      <c r="AT52" s="163"/>
    </row>
    <row r="53" spans="1:46" s="145" customFormat="1" ht="47.25">
      <c r="A53" s="123" t="s">
        <v>340</v>
      </c>
      <c r="B53" s="124" t="s">
        <v>341</v>
      </c>
      <c r="C53" s="123" t="s">
        <v>275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62"/>
      <c r="K53" s="132">
        <v>0</v>
      </c>
      <c r="L53" s="162"/>
      <c r="M53" s="132">
        <v>0</v>
      </c>
      <c r="N53" s="161"/>
      <c r="O53" s="132">
        <v>0</v>
      </c>
      <c r="P53" s="132">
        <v>0</v>
      </c>
      <c r="Q53" s="132">
        <v>0</v>
      </c>
      <c r="R53" s="163"/>
      <c r="S53" s="132">
        <v>0</v>
      </c>
      <c r="T53" s="163"/>
      <c r="U53" s="132">
        <v>0</v>
      </c>
      <c r="V53" s="132">
        <v>0</v>
      </c>
      <c r="W53" s="132">
        <v>0</v>
      </c>
      <c r="X53" s="163"/>
      <c r="Y53" s="132">
        <v>0</v>
      </c>
      <c r="Z53" s="163"/>
      <c r="AA53" s="132">
        <v>0</v>
      </c>
      <c r="AB53" s="163"/>
      <c r="AC53" s="132">
        <v>0</v>
      </c>
      <c r="AD53" s="163"/>
      <c r="AE53" s="132">
        <v>0</v>
      </c>
      <c r="AF53" s="163"/>
      <c r="AG53" s="163"/>
      <c r="AH53" s="132">
        <v>0</v>
      </c>
      <c r="AI53" s="163"/>
      <c r="AJ53" s="132">
        <v>0</v>
      </c>
      <c r="AK53" s="163"/>
      <c r="AL53" s="132">
        <v>0</v>
      </c>
      <c r="AM53" s="163"/>
      <c r="AN53" s="132">
        <v>0</v>
      </c>
      <c r="AO53" s="163"/>
      <c r="AP53" s="132">
        <v>0</v>
      </c>
      <c r="AQ53" s="163"/>
      <c r="AR53" s="163"/>
      <c r="AS53" s="132">
        <v>0</v>
      </c>
      <c r="AT53" s="163"/>
    </row>
    <row r="54" spans="1:46" s="145" customFormat="1" ht="63">
      <c r="A54" s="123" t="s">
        <v>342</v>
      </c>
      <c r="B54" s="124" t="s">
        <v>343</v>
      </c>
      <c r="C54" s="123" t="s">
        <v>275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62"/>
      <c r="K54" s="132">
        <v>0</v>
      </c>
      <c r="L54" s="162"/>
      <c r="M54" s="132">
        <v>0</v>
      </c>
      <c r="N54" s="161"/>
      <c r="O54" s="132">
        <v>0</v>
      </c>
      <c r="P54" s="132">
        <v>0</v>
      </c>
      <c r="Q54" s="132">
        <v>0</v>
      </c>
      <c r="R54" s="163"/>
      <c r="S54" s="132">
        <v>0</v>
      </c>
      <c r="T54" s="163"/>
      <c r="U54" s="132">
        <v>0</v>
      </c>
      <c r="V54" s="132">
        <v>0</v>
      </c>
      <c r="W54" s="132">
        <v>0</v>
      </c>
      <c r="X54" s="163"/>
      <c r="Y54" s="132">
        <v>0</v>
      </c>
      <c r="Z54" s="163"/>
      <c r="AA54" s="132">
        <v>0</v>
      </c>
      <c r="AB54" s="163"/>
      <c r="AC54" s="132">
        <v>0</v>
      </c>
      <c r="AD54" s="163"/>
      <c r="AE54" s="132">
        <v>0</v>
      </c>
      <c r="AF54" s="163"/>
      <c r="AG54" s="163"/>
      <c r="AH54" s="132">
        <v>0</v>
      </c>
      <c r="AI54" s="163"/>
      <c r="AJ54" s="132">
        <v>0</v>
      </c>
      <c r="AK54" s="163"/>
      <c r="AL54" s="132">
        <v>0</v>
      </c>
      <c r="AM54" s="163"/>
      <c r="AN54" s="132">
        <v>0</v>
      </c>
      <c r="AO54" s="163"/>
      <c r="AP54" s="132">
        <v>0</v>
      </c>
      <c r="AQ54" s="163"/>
      <c r="AR54" s="163"/>
      <c r="AS54" s="132">
        <v>0</v>
      </c>
      <c r="AT54" s="163"/>
    </row>
    <row r="55" spans="1:46" s="145" customFormat="1" ht="63">
      <c r="A55" s="123" t="s">
        <v>344</v>
      </c>
      <c r="B55" s="124" t="s">
        <v>345</v>
      </c>
      <c r="C55" s="123" t="s">
        <v>275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62"/>
      <c r="K55" s="132">
        <v>0</v>
      </c>
      <c r="L55" s="162"/>
      <c r="M55" s="132">
        <v>0</v>
      </c>
      <c r="N55" s="161"/>
      <c r="O55" s="132">
        <v>0</v>
      </c>
      <c r="P55" s="132">
        <v>0</v>
      </c>
      <c r="Q55" s="132">
        <v>0</v>
      </c>
      <c r="R55" s="163"/>
      <c r="S55" s="132">
        <v>0</v>
      </c>
      <c r="T55" s="163"/>
      <c r="U55" s="132">
        <v>0</v>
      </c>
      <c r="V55" s="132">
        <v>0</v>
      </c>
      <c r="W55" s="132">
        <v>0</v>
      </c>
      <c r="X55" s="163"/>
      <c r="Y55" s="132">
        <v>0</v>
      </c>
      <c r="Z55" s="163"/>
      <c r="AA55" s="132">
        <v>0</v>
      </c>
      <c r="AB55" s="163"/>
      <c r="AC55" s="132">
        <v>0</v>
      </c>
      <c r="AD55" s="163"/>
      <c r="AE55" s="132">
        <v>0</v>
      </c>
      <c r="AF55" s="163"/>
      <c r="AG55" s="163"/>
      <c r="AH55" s="132">
        <v>0</v>
      </c>
      <c r="AI55" s="163"/>
      <c r="AJ55" s="132">
        <v>0</v>
      </c>
      <c r="AK55" s="163"/>
      <c r="AL55" s="132">
        <v>0</v>
      </c>
      <c r="AM55" s="163"/>
      <c r="AN55" s="132">
        <v>0</v>
      </c>
      <c r="AO55" s="163"/>
      <c r="AP55" s="132">
        <v>0</v>
      </c>
      <c r="AQ55" s="163"/>
      <c r="AR55" s="163"/>
      <c r="AS55" s="132">
        <v>0</v>
      </c>
      <c r="AT55" s="163"/>
    </row>
    <row r="56" spans="1:46" s="145" customFormat="1" ht="63">
      <c r="A56" s="123" t="s">
        <v>346</v>
      </c>
      <c r="B56" s="124" t="s">
        <v>347</v>
      </c>
      <c r="C56" s="123" t="s">
        <v>275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62"/>
      <c r="K56" s="132">
        <v>0</v>
      </c>
      <c r="L56" s="162"/>
      <c r="M56" s="132">
        <v>0</v>
      </c>
      <c r="N56" s="161"/>
      <c r="O56" s="132">
        <v>0</v>
      </c>
      <c r="P56" s="132">
        <v>0</v>
      </c>
      <c r="Q56" s="132">
        <v>0</v>
      </c>
      <c r="R56" s="163"/>
      <c r="S56" s="132">
        <v>0</v>
      </c>
      <c r="T56" s="163"/>
      <c r="U56" s="132">
        <v>0</v>
      </c>
      <c r="V56" s="132">
        <v>0</v>
      </c>
      <c r="W56" s="132">
        <v>0</v>
      </c>
      <c r="X56" s="163"/>
      <c r="Y56" s="132">
        <v>0</v>
      </c>
      <c r="Z56" s="163"/>
      <c r="AA56" s="132">
        <v>0</v>
      </c>
      <c r="AB56" s="163"/>
      <c r="AC56" s="132">
        <v>0</v>
      </c>
      <c r="AD56" s="163"/>
      <c r="AE56" s="132">
        <v>0</v>
      </c>
      <c r="AF56" s="163"/>
      <c r="AG56" s="163"/>
      <c r="AH56" s="132">
        <v>0</v>
      </c>
      <c r="AI56" s="163"/>
      <c r="AJ56" s="132">
        <v>0</v>
      </c>
      <c r="AK56" s="163"/>
      <c r="AL56" s="132">
        <v>0</v>
      </c>
      <c r="AM56" s="163"/>
      <c r="AN56" s="132">
        <v>0</v>
      </c>
      <c r="AO56" s="163"/>
      <c r="AP56" s="132">
        <v>0</v>
      </c>
      <c r="AQ56" s="163"/>
      <c r="AR56" s="163"/>
      <c r="AS56" s="132">
        <v>0</v>
      </c>
      <c r="AT56" s="163"/>
    </row>
    <row r="57" spans="1:46" s="145" customFormat="1" ht="63">
      <c r="A57" s="123" t="s">
        <v>348</v>
      </c>
      <c r="B57" s="124" t="s">
        <v>349</v>
      </c>
      <c r="C57" s="123" t="s">
        <v>275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62"/>
      <c r="K57" s="132">
        <v>0</v>
      </c>
      <c r="L57" s="162"/>
      <c r="M57" s="132">
        <v>0</v>
      </c>
      <c r="N57" s="161"/>
      <c r="O57" s="132">
        <v>0</v>
      </c>
      <c r="P57" s="132">
        <v>0</v>
      </c>
      <c r="Q57" s="132">
        <v>0</v>
      </c>
      <c r="R57" s="163"/>
      <c r="S57" s="132">
        <v>0</v>
      </c>
      <c r="T57" s="163"/>
      <c r="U57" s="132">
        <v>0</v>
      </c>
      <c r="V57" s="132">
        <v>0</v>
      </c>
      <c r="W57" s="132">
        <v>0</v>
      </c>
      <c r="X57" s="163"/>
      <c r="Y57" s="132">
        <v>0</v>
      </c>
      <c r="Z57" s="163"/>
      <c r="AA57" s="132">
        <v>0</v>
      </c>
      <c r="AB57" s="163"/>
      <c r="AC57" s="132">
        <v>0</v>
      </c>
      <c r="AD57" s="163"/>
      <c r="AE57" s="132">
        <v>0</v>
      </c>
      <c r="AF57" s="163"/>
      <c r="AG57" s="163"/>
      <c r="AH57" s="132">
        <v>0</v>
      </c>
      <c r="AI57" s="163"/>
      <c r="AJ57" s="132">
        <v>0</v>
      </c>
      <c r="AK57" s="163"/>
      <c r="AL57" s="132">
        <v>0</v>
      </c>
      <c r="AM57" s="163"/>
      <c r="AN57" s="132">
        <v>0</v>
      </c>
      <c r="AO57" s="163"/>
      <c r="AP57" s="132">
        <v>0</v>
      </c>
      <c r="AQ57" s="163"/>
      <c r="AR57" s="163"/>
      <c r="AS57" s="132">
        <v>0</v>
      </c>
      <c r="AT57" s="163"/>
    </row>
    <row r="58" spans="1:46" s="145" customFormat="1" ht="63">
      <c r="A58" s="122" t="s">
        <v>350</v>
      </c>
      <c r="B58" s="121" t="s">
        <v>351</v>
      </c>
      <c r="C58" s="122" t="s">
        <v>275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65"/>
      <c r="K58" s="131">
        <v>0</v>
      </c>
      <c r="L58" s="165"/>
      <c r="M58" s="131">
        <v>0</v>
      </c>
      <c r="N58" s="161"/>
      <c r="O58" s="131">
        <v>0</v>
      </c>
      <c r="P58" s="131">
        <v>0</v>
      </c>
      <c r="Q58" s="131">
        <v>0</v>
      </c>
      <c r="R58" s="166"/>
      <c r="S58" s="131">
        <v>0</v>
      </c>
      <c r="T58" s="166"/>
      <c r="U58" s="131">
        <v>0</v>
      </c>
      <c r="V58" s="131">
        <v>0</v>
      </c>
      <c r="W58" s="131">
        <v>0</v>
      </c>
      <c r="X58" s="166"/>
      <c r="Y58" s="131">
        <v>0</v>
      </c>
      <c r="Z58" s="166"/>
      <c r="AA58" s="131">
        <v>0</v>
      </c>
      <c r="AB58" s="166"/>
      <c r="AC58" s="131">
        <v>0</v>
      </c>
      <c r="AD58" s="166"/>
      <c r="AE58" s="131">
        <v>0</v>
      </c>
      <c r="AF58" s="166"/>
      <c r="AG58" s="166"/>
      <c r="AH58" s="131">
        <v>0</v>
      </c>
      <c r="AI58" s="166"/>
      <c r="AJ58" s="131">
        <v>0</v>
      </c>
      <c r="AK58" s="166"/>
      <c r="AL58" s="131">
        <v>0</v>
      </c>
      <c r="AM58" s="166"/>
      <c r="AN58" s="131">
        <v>0</v>
      </c>
      <c r="AO58" s="166"/>
      <c r="AP58" s="131">
        <v>0</v>
      </c>
      <c r="AQ58" s="166"/>
      <c r="AR58" s="166"/>
      <c r="AS58" s="131">
        <v>0</v>
      </c>
      <c r="AT58" s="163"/>
    </row>
    <row r="59" spans="1:46" s="145" customFormat="1" ht="31.5">
      <c r="A59" s="123" t="s">
        <v>352</v>
      </c>
      <c r="B59" s="124" t="s">
        <v>353</v>
      </c>
      <c r="C59" s="123" t="s">
        <v>275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62"/>
      <c r="K59" s="132">
        <v>0</v>
      </c>
      <c r="L59" s="162"/>
      <c r="M59" s="132">
        <v>0</v>
      </c>
      <c r="N59" s="161"/>
      <c r="O59" s="132">
        <v>0</v>
      </c>
      <c r="P59" s="132">
        <v>0</v>
      </c>
      <c r="Q59" s="132">
        <v>0</v>
      </c>
      <c r="R59" s="163"/>
      <c r="S59" s="132">
        <v>0</v>
      </c>
      <c r="T59" s="163"/>
      <c r="U59" s="132">
        <v>0</v>
      </c>
      <c r="V59" s="132">
        <v>0</v>
      </c>
      <c r="W59" s="132">
        <v>0</v>
      </c>
      <c r="X59" s="163"/>
      <c r="Y59" s="132">
        <v>0</v>
      </c>
      <c r="Z59" s="163"/>
      <c r="AA59" s="132">
        <v>0</v>
      </c>
      <c r="AB59" s="163"/>
      <c r="AC59" s="132">
        <v>0</v>
      </c>
      <c r="AD59" s="163"/>
      <c r="AE59" s="132">
        <v>0</v>
      </c>
      <c r="AF59" s="163"/>
      <c r="AG59" s="163"/>
      <c r="AH59" s="132">
        <v>0</v>
      </c>
      <c r="AI59" s="163"/>
      <c r="AJ59" s="132">
        <v>0</v>
      </c>
      <c r="AK59" s="163"/>
      <c r="AL59" s="132">
        <v>0</v>
      </c>
      <c r="AM59" s="163"/>
      <c r="AN59" s="132">
        <v>0</v>
      </c>
      <c r="AO59" s="163"/>
      <c r="AP59" s="132">
        <v>0</v>
      </c>
      <c r="AQ59" s="163"/>
      <c r="AR59" s="163"/>
      <c r="AS59" s="132">
        <v>0</v>
      </c>
      <c r="AT59" s="163"/>
    </row>
    <row r="60" spans="1:46" s="145" customFormat="1" ht="47.25">
      <c r="A60" s="123" t="s">
        <v>354</v>
      </c>
      <c r="B60" s="124" t="s">
        <v>355</v>
      </c>
      <c r="C60" s="123" t="s">
        <v>275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62"/>
      <c r="K60" s="132">
        <v>0</v>
      </c>
      <c r="L60" s="162"/>
      <c r="M60" s="132">
        <v>0</v>
      </c>
      <c r="N60" s="161"/>
      <c r="O60" s="132">
        <v>0</v>
      </c>
      <c r="P60" s="132">
        <v>0</v>
      </c>
      <c r="Q60" s="132">
        <v>0</v>
      </c>
      <c r="R60" s="163"/>
      <c r="S60" s="132">
        <v>0</v>
      </c>
      <c r="T60" s="163"/>
      <c r="U60" s="132">
        <v>0</v>
      </c>
      <c r="V60" s="132">
        <v>0</v>
      </c>
      <c r="W60" s="132">
        <v>0</v>
      </c>
      <c r="X60" s="163"/>
      <c r="Y60" s="132">
        <v>0</v>
      </c>
      <c r="Z60" s="163"/>
      <c r="AA60" s="132">
        <v>0</v>
      </c>
      <c r="AB60" s="163"/>
      <c r="AC60" s="132">
        <v>0</v>
      </c>
      <c r="AD60" s="163"/>
      <c r="AE60" s="132">
        <v>0</v>
      </c>
      <c r="AF60" s="163"/>
      <c r="AG60" s="163"/>
      <c r="AH60" s="132">
        <v>0</v>
      </c>
      <c r="AI60" s="163"/>
      <c r="AJ60" s="132">
        <v>0</v>
      </c>
      <c r="AK60" s="163"/>
      <c r="AL60" s="132">
        <v>0</v>
      </c>
      <c r="AM60" s="163"/>
      <c r="AN60" s="132">
        <v>0</v>
      </c>
      <c r="AO60" s="163"/>
      <c r="AP60" s="132">
        <v>0</v>
      </c>
      <c r="AQ60" s="163"/>
      <c r="AR60" s="163"/>
      <c r="AS60" s="132">
        <v>0</v>
      </c>
      <c r="AT60" s="163"/>
    </row>
    <row r="61" spans="1:46" s="145" customFormat="1" ht="94.5">
      <c r="A61" s="119" t="s">
        <v>356</v>
      </c>
      <c r="B61" s="120" t="s">
        <v>357</v>
      </c>
      <c r="C61" s="119" t="s">
        <v>275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133">
        <v>0</v>
      </c>
      <c r="J61" s="164"/>
      <c r="K61" s="133">
        <v>0</v>
      </c>
      <c r="L61" s="164"/>
      <c r="M61" s="133">
        <v>0</v>
      </c>
      <c r="N61" s="161"/>
      <c r="O61" s="133">
        <v>0</v>
      </c>
      <c r="P61" s="133">
        <v>0</v>
      </c>
      <c r="Q61" s="133">
        <v>0</v>
      </c>
      <c r="R61" s="167"/>
      <c r="S61" s="133">
        <v>0</v>
      </c>
      <c r="T61" s="167"/>
      <c r="U61" s="133">
        <v>0</v>
      </c>
      <c r="V61" s="133">
        <v>0</v>
      </c>
      <c r="W61" s="133">
        <v>0</v>
      </c>
      <c r="X61" s="167"/>
      <c r="Y61" s="133">
        <v>0</v>
      </c>
      <c r="Z61" s="167"/>
      <c r="AA61" s="133">
        <v>0</v>
      </c>
      <c r="AB61" s="167"/>
      <c r="AC61" s="133">
        <v>0</v>
      </c>
      <c r="AD61" s="167"/>
      <c r="AE61" s="133">
        <v>0</v>
      </c>
      <c r="AF61" s="167"/>
      <c r="AG61" s="167"/>
      <c r="AH61" s="133">
        <v>0</v>
      </c>
      <c r="AI61" s="167"/>
      <c r="AJ61" s="133">
        <v>0</v>
      </c>
      <c r="AK61" s="167"/>
      <c r="AL61" s="133">
        <v>0</v>
      </c>
      <c r="AM61" s="167"/>
      <c r="AN61" s="133">
        <v>0</v>
      </c>
      <c r="AO61" s="167"/>
      <c r="AP61" s="133">
        <v>0</v>
      </c>
      <c r="AQ61" s="167"/>
      <c r="AR61" s="167"/>
      <c r="AS61" s="133">
        <v>0</v>
      </c>
      <c r="AT61" s="163"/>
    </row>
    <row r="62" spans="1:46" s="145" customFormat="1" ht="78.75">
      <c r="A62" s="123" t="s">
        <v>358</v>
      </c>
      <c r="B62" s="124" t="s">
        <v>359</v>
      </c>
      <c r="C62" s="123" t="s">
        <v>275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62"/>
      <c r="K62" s="132">
        <v>0</v>
      </c>
      <c r="L62" s="162"/>
      <c r="M62" s="132">
        <v>0</v>
      </c>
      <c r="N62" s="161"/>
      <c r="O62" s="132">
        <v>0</v>
      </c>
      <c r="P62" s="132">
        <v>0</v>
      </c>
      <c r="Q62" s="132">
        <v>0</v>
      </c>
      <c r="R62" s="163"/>
      <c r="S62" s="132">
        <v>0</v>
      </c>
      <c r="T62" s="163"/>
      <c r="U62" s="132">
        <v>0</v>
      </c>
      <c r="V62" s="132">
        <v>0</v>
      </c>
      <c r="W62" s="132">
        <v>0</v>
      </c>
      <c r="X62" s="163"/>
      <c r="Y62" s="132">
        <v>0</v>
      </c>
      <c r="Z62" s="163"/>
      <c r="AA62" s="132">
        <v>0</v>
      </c>
      <c r="AB62" s="163"/>
      <c r="AC62" s="132">
        <v>0</v>
      </c>
      <c r="AD62" s="163"/>
      <c r="AE62" s="132">
        <v>0</v>
      </c>
      <c r="AF62" s="163"/>
      <c r="AG62" s="163"/>
      <c r="AH62" s="132">
        <v>0</v>
      </c>
      <c r="AI62" s="163"/>
      <c r="AJ62" s="132">
        <v>0</v>
      </c>
      <c r="AK62" s="163"/>
      <c r="AL62" s="132">
        <v>0</v>
      </c>
      <c r="AM62" s="163"/>
      <c r="AN62" s="132">
        <v>0</v>
      </c>
      <c r="AO62" s="163"/>
      <c r="AP62" s="132">
        <v>0</v>
      </c>
      <c r="AQ62" s="163"/>
      <c r="AR62" s="163"/>
      <c r="AS62" s="132">
        <v>0</v>
      </c>
      <c r="AT62" s="163"/>
    </row>
    <row r="63" spans="1:46" s="145" customFormat="1" ht="78.75">
      <c r="A63" s="123" t="s">
        <v>360</v>
      </c>
      <c r="B63" s="124" t="s">
        <v>361</v>
      </c>
      <c r="C63" s="123" t="s">
        <v>275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62"/>
      <c r="K63" s="132">
        <v>0</v>
      </c>
      <c r="L63" s="162"/>
      <c r="M63" s="132">
        <v>0</v>
      </c>
      <c r="N63" s="161"/>
      <c r="O63" s="132">
        <v>0</v>
      </c>
      <c r="P63" s="132">
        <v>0</v>
      </c>
      <c r="Q63" s="132">
        <v>0</v>
      </c>
      <c r="R63" s="163"/>
      <c r="S63" s="132">
        <v>0</v>
      </c>
      <c r="T63" s="163"/>
      <c r="U63" s="132">
        <v>0</v>
      </c>
      <c r="V63" s="132">
        <v>0</v>
      </c>
      <c r="W63" s="132">
        <v>0</v>
      </c>
      <c r="X63" s="163"/>
      <c r="Y63" s="132">
        <v>0</v>
      </c>
      <c r="Z63" s="163"/>
      <c r="AA63" s="132">
        <v>0</v>
      </c>
      <c r="AB63" s="163"/>
      <c r="AC63" s="132">
        <v>0</v>
      </c>
      <c r="AD63" s="163"/>
      <c r="AE63" s="132">
        <v>0</v>
      </c>
      <c r="AF63" s="163"/>
      <c r="AG63" s="163"/>
      <c r="AH63" s="132">
        <v>0</v>
      </c>
      <c r="AI63" s="163"/>
      <c r="AJ63" s="132">
        <v>0</v>
      </c>
      <c r="AK63" s="163"/>
      <c r="AL63" s="132">
        <v>0</v>
      </c>
      <c r="AM63" s="163"/>
      <c r="AN63" s="132">
        <v>0</v>
      </c>
      <c r="AO63" s="163"/>
      <c r="AP63" s="132">
        <v>0</v>
      </c>
      <c r="AQ63" s="163"/>
      <c r="AR63" s="163"/>
      <c r="AS63" s="132">
        <v>0</v>
      </c>
      <c r="AT63" s="163"/>
    </row>
    <row r="64" spans="1:46" s="248" customFormat="1" ht="47.25">
      <c r="A64" s="239" t="s">
        <v>362</v>
      </c>
      <c r="B64" s="240" t="s">
        <v>363</v>
      </c>
      <c r="C64" s="239" t="s">
        <v>275</v>
      </c>
      <c r="D64" s="242">
        <v>0</v>
      </c>
      <c r="E64" s="242">
        <v>0</v>
      </c>
      <c r="F64" s="242">
        <v>0</v>
      </c>
      <c r="G64" s="242">
        <v>0</v>
      </c>
      <c r="H64" s="242">
        <v>0</v>
      </c>
      <c r="I64" s="242">
        <v>0</v>
      </c>
      <c r="J64" s="245"/>
      <c r="K64" s="242">
        <v>0</v>
      </c>
      <c r="L64" s="245"/>
      <c r="M64" s="242">
        <v>0</v>
      </c>
      <c r="N64" s="246"/>
      <c r="O64" s="242">
        <v>5.5660000000000007</v>
      </c>
      <c r="P64" s="242">
        <v>0</v>
      </c>
      <c r="Q64" s="242">
        <v>37.073</v>
      </c>
      <c r="R64" s="247"/>
      <c r="S64" s="242">
        <v>0</v>
      </c>
      <c r="T64" s="247"/>
      <c r="U64" s="242">
        <v>0</v>
      </c>
      <c r="V64" s="242">
        <v>0</v>
      </c>
      <c r="W64" s="242">
        <v>0</v>
      </c>
      <c r="X64" s="247"/>
      <c r="Y64" s="242">
        <v>0</v>
      </c>
      <c r="Z64" s="247"/>
      <c r="AA64" s="242">
        <v>0</v>
      </c>
      <c r="AB64" s="247"/>
      <c r="AC64" s="242">
        <v>0</v>
      </c>
      <c r="AD64" s="247"/>
      <c r="AE64" s="242">
        <v>0</v>
      </c>
      <c r="AF64" s="247"/>
      <c r="AG64" s="247"/>
      <c r="AH64" s="242">
        <v>0</v>
      </c>
      <c r="AI64" s="247"/>
      <c r="AJ64" s="242">
        <v>0</v>
      </c>
      <c r="AK64" s="247"/>
      <c r="AL64" s="242">
        <v>0</v>
      </c>
      <c r="AM64" s="247"/>
      <c r="AN64" s="242">
        <v>106.60688519361338</v>
      </c>
      <c r="AO64" s="247"/>
      <c r="AP64" s="242">
        <v>0</v>
      </c>
      <c r="AQ64" s="247"/>
      <c r="AR64" s="247"/>
      <c r="AS64" s="242">
        <v>0</v>
      </c>
      <c r="AT64" s="247"/>
    </row>
    <row r="65" spans="1:46" s="248" customFormat="1" ht="94.5">
      <c r="A65" s="200" t="s">
        <v>181</v>
      </c>
      <c r="B65" s="201" t="s">
        <v>464</v>
      </c>
      <c r="C65" s="250" t="s">
        <v>368</v>
      </c>
      <c r="D65" s="129" t="s">
        <v>368</v>
      </c>
      <c r="E65" s="129" t="s">
        <v>368</v>
      </c>
      <c r="F65" s="129" t="s">
        <v>368</v>
      </c>
      <c r="G65" s="129" t="s">
        <v>368</v>
      </c>
      <c r="H65" s="129" t="s">
        <v>368</v>
      </c>
      <c r="I65" s="129" t="s">
        <v>368</v>
      </c>
      <c r="J65" s="129" t="s">
        <v>368</v>
      </c>
      <c r="K65" s="129" t="s">
        <v>368</v>
      </c>
      <c r="L65" s="129" t="s">
        <v>368</v>
      </c>
      <c r="M65" s="129" t="s">
        <v>368</v>
      </c>
      <c r="N65" s="129" t="s">
        <v>368</v>
      </c>
      <c r="O65" s="129">
        <v>0.76300000000000001</v>
      </c>
      <c r="P65" s="129" t="s">
        <v>368</v>
      </c>
      <c r="Q65" s="137">
        <v>5.7320000000000002</v>
      </c>
      <c r="R65" s="163"/>
      <c r="S65" s="137" t="s">
        <v>368</v>
      </c>
      <c r="T65" s="163"/>
      <c r="U65" s="137" t="s">
        <v>368</v>
      </c>
      <c r="V65" s="137" t="s">
        <v>368</v>
      </c>
      <c r="W65" s="137" t="s">
        <v>368</v>
      </c>
      <c r="X65" s="137" t="s">
        <v>368</v>
      </c>
      <c r="Y65" s="137" t="s">
        <v>368</v>
      </c>
      <c r="Z65" s="137" t="s">
        <v>368</v>
      </c>
      <c r="AA65" s="137" t="s">
        <v>368</v>
      </c>
      <c r="AB65" s="137" t="s">
        <v>368</v>
      </c>
      <c r="AC65" s="137" t="s">
        <v>368</v>
      </c>
      <c r="AD65" s="137" t="s">
        <v>368</v>
      </c>
      <c r="AE65" s="137" t="s">
        <v>368</v>
      </c>
      <c r="AF65" s="137" t="s">
        <v>368</v>
      </c>
      <c r="AG65" s="137" t="s">
        <v>368</v>
      </c>
      <c r="AH65" s="137" t="s">
        <v>368</v>
      </c>
      <c r="AI65" s="137" t="s">
        <v>368</v>
      </c>
      <c r="AJ65" s="137" t="s">
        <v>368</v>
      </c>
      <c r="AK65" s="137" t="s">
        <v>368</v>
      </c>
      <c r="AL65" s="137" t="s">
        <v>368</v>
      </c>
      <c r="AM65" s="163"/>
      <c r="AN65" s="137">
        <v>14.264204300000001</v>
      </c>
      <c r="AO65" s="163"/>
      <c r="AP65" s="137" t="s">
        <v>368</v>
      </c>
      <c r="AQ65" s="163"/>
      <c r="AR65" s="163"/>
      <c r="AS65" s="137" t="s">
        <v>368</v>
      </c>
      <c r="AT65" s="247"/>
    </row>
    <row r="66" spans="1:46" s="181" customFormat="1" ht="63">
      <c r="A66" s="200" t="s">
        <v>461</v>
      </c>
      <c r="B66" s="201" t="s">
        <v>518</v>
      </c>
      <c r="C66" s="250" t="s">
        <v>368</v>
      </c>
      <c r="D66" s="129" t="s">
        <v>368</v>
      </c>
      <c r="E66" s="129" t="s">
        <v>368</v>
      </c>
      <c r="F66" s="129" t="s">
        <v>368</v>
      </c>
      <c r="G66" s="129" t="s">
        <v>368</v>
      </c>
      <c r="H66" s="129" t="s">
        <v>368</v>
      </c>
      <c r="I66" s="129" t="s">
        <v>368</v>
      </c>
      <c r="J66" s="129" t="s">
        <v>368</v>
      </c>
      <c r="K66" s="129" t="s">
        <v>368</v>
      </c>
      <c r="L66" s="129" t="s">
        <v>368</v>
      </c>
      <c r="M66" s="129" t="s">
        <v>368</v>
      </c>
      <c r="N66" s="249"/>
      <c r="O66" s="137">
        <v>0.16</v>
      </c>
      <c r="P66" s="129" t="s">
        <v>368</v>
      </c>
      <c r="Q66" s="137">
        <v>3.2</v>
      </c>
      <c r="R66" s="163"/>
      <c r="S66" s="137" t="s">
        <v>368</v>
      </c>
      <c r="T66" s="163"/>
      <c r="U66" s="137" t="s">
        <v>368</v>
      </c>
      <c r="V66" s="137" t="s">
        <v>368</v>
      </c>
      <c r="W66" s="137" t="s">
        <v>368</v>
      </c>
      <c r="X66" s="137" t="s">
        <v>368</v>
      </c>
      <c r="Y66" s="137" t="s">
        <v>368</v>
      </c>
      <c r="Z66" s="137" t="s">
        <v>368</v>
      </c>
      <c r="AA66" s="137" t="s">
        <v>368</v>
      </c>
      <c r="AB66" s="137" t="s">
        <v>368</v>
      </c>
      <c r="AC66" s="137" t="s">
        <v>368</v>
      </c>
      <c r="AD66" s="137" t="s">
        <v>368</v>
      </c>
      <c r="AE66" s="137" t="s">
        <v>368</v>
      </c>
      <c r="AF66" s="137" t="s">
        <v>368</v>
      </c>
      <c r="AG66" s="137" t="s">
        <v>368</v>
      </c>
      <c r="AH66" s="137" t="s">
        <v>368</v>
      </c>
      <c r="AI66" s="137" t="s">
        <v>368</v>
      </c>
      <c r="AJ66" s="137" t="s">
        <v>368</v>
      </c>
      <c r="AK66" s="137" t="s">
        <v>368</v>
      </c>
      <c r="AL66" s="137" t="s">
        <v>368</v>
      </c>
      <c r="AM66" s="163"/>
      <c r="AN66" s="137">
        <v>7.7909864299999994</v>
      </c>
      <c r="AO66" s="163"/>
      <c r="AP66" s="137" t="s">
        <v>368</v>
      </c>
      <c r="AQ66" s="163"/>
      <c r="AR66" s="163"/>
      <c r="AS66" s="137" t="s">
        <v>368</v>
      </c>
      <c r="AT66" s="163"/>
    </row>
    <row r="67" spans="1:46" s="181" customFormat="1" ht="63">
      <c r="A67" s="200" t="s">
        <v>467</v>
      </c>
      <c r="B67" s="201" t="s">
        <v>476</v>
      </c>
      <c r="C67" s="250" t="s">
        <v>368</v>
      </c>
      <c r="D67" s="129" t="s">
        <v>368</v>
      </c>
      <c r="E67" s="129" t="s">
        <v>368</v>
      </c>
      <c r="F67" s="129" t="s">
        <v>368</v>
      </c>
      <c r="G67" s="129" t="s">
        <v>368</v>
      </c>
      <c r="H67" s="129" t="s">
        <v>368</v>
      </c>
      <c r="I67" s="129" t="s">
        <v>368</v>
      </c>
      <c r="J67" s="129" t="s">
        <v>368</v>
      </c>
      <c r="K67" s="129" t="s">
        <v>368</v>
      </c>
      <c r="L67" s="129" t="s">
        <v>368</v>
      </c>
      <c r="M67" s="129" t="s">
        <v>368</v>
      </c>
      <c r="N67" s="249"/>
      <c r="O67" s="137">
        <v>0.75</v>
      </c>
      <c r="P67" s="129" t="s">
        <v>368</v>
      </c>
      <c r="Q67" s="137">
        <v>4.1100000000000003</v>
      </c>
      <c r="R67" s="163"/>
      <c r="S67" s="137" t="s">
        <v>368</v>
      </c>
      <c r="T67" s="163"/>
      <c r="U67" s="137" t="s">
        <v>368</v>
      </c>
      <c r="V67" s="137" t="s">
        <v>368</v>
      </c>
      <c r="W67" s="137" t="s">
        <v>368</v>
      </c>
      <c r="X67" s="137" t="s">
        <v>368</v>
      </c>
      <c r="Y67" s="137" t="s">
        <v>368</v>
      </c>
      <c r="Z67" s="137" t="s">
        <v>368</v>
      </c>
      <c r="AA67" s="137" t="s">
        <v>368</v>
      </c>
      <c r="AB67" s="137" t="s">
        <v>368</v>
      </c>
      <c r="AC67" s="137" t="s">
        <v>368</v>
      </c>
      <c r="AD67" s="137" t="s">
        <v>368</v>
      </c>
      <c r="AE67" s="137" t="s">
        <v>368</v>
      </c>
      <c r="AF67" s="137" t="s">
        <v>368</v>
      </c>
      <c r="AG67" s="137" t="s">
        <v>368</v>
      </c>
      <c r="AH67" s="137" t="s">
        <v>368</v>
      </c>
      <c r="AI67" s="137" t="s">
        <v>368</v>
      </c>
      <c r="AJ67" s="137" t="s">
        <v>368</v>
      </c>
      <c r="AK67" s="137" t="s">
        <v>368</v>
      </c>
      <c r="AL67" s="137" t="s">
        <v>368</v>
      </c>
      <c r="AM67" s="163"/>
      <c r="AN67" s="137">
        <v>8.2029289999999957</v>
      </c>
      <c r="AO67" s="163"/>
      <c r="AP67" s="137" t="s">
        <v>368</v>
      </c>
      <c r="AQ67" s="163"/>
      <c r="AR67" s="163"/>
      <c r="AS67" s="137" t="s">
        <v>368</v>
      </c>
      <c r="AT67" s="163"/>
    </row>
    <row r="68" spans="1:46" s="248" customFormat="1" ht="47.25">
      <c r="A68" s="200" t="s">
        <v>473</v>
      </c>
      <c r="B68" s="201" t="s">
        <v>519</v>
      </c>
      <c r="C68" s="250" t="s">
        <v>368</v>
      </c>
      <c r="D68" s="129" t="s">
        <v>368</v>
      </c>
      <c r="E68" s="129" t="s">
        <v>368</v>
      </c>
      <c r="F68" s="129" t="s">
        <v>368</v>
      </c>
      <c r="G68" s="129" t="s">
        <v>368</v>
      </c>
      <c r="H68" s="129" t="s">
        <v>368</v>
      </c>
      <c r="I68" s="129" t="s">
        <v>368</v>
      </c>
      <c r="J68" s="129" t="s">
        <v>368</v>
      </c>
      <c r="K68" s="129" t="s">
        <v>368</v>
      </c>
      <c r="L68" s="129" t="s">
        <v>368</v>
      </c>
      <c r="M68" s="129" t="s">
        <v>368</v>
      </c>
      <c r="N68" s="249"/>
      <c r="O68" s="137">
        <v>0</v>
      </c>
      <c r="P68" s="129" t="s">
        <v>368</v>
      </c>
      <c r="Q68" s="137">
        <v>1.5389999999999999</v>
      </c>
      <c r="R68" s="163"/>
      <c r="S68" s="137" t="s">
        <v>368</v>
      </c>
      <c r="T68" s="163"/>
      <c r="U68" s="137" t="s">
        <v>368</v>
      </c>
      <c r="V68" s="137" t="s">
        <v>368</v>
      </c>
      <c r="W68" s="137" t="s">
        <v>368</v>
      </c>
      <c r="X68" s="137" t="s">
        <v>368</v>
      </c>
      <c r="Y68" s="137" t="s">
        <v>368</v>
      </c>
      <c r="Z68" s="137" t="s">
        <v>368</v>
      </c>
      <c r="AA68" s="137" t="s">
        <v>368</v>
      </c>
      <c r="AB68" s="137" t="s">
        <v>368</v>
      </c>
      <c r="AC68" s="137" t="s">
        <v>368</v>
      </c>
      <c r="AD68" s="137" t="s">
        <v>368</v>
      </c>
      <c r="AE68" s="137" t="s">
        <v>368</v>
      </c>
      <c r="AF68" s="137" t="s">
        <v>368</v>
      </c>
      <c r="AG68" s="137" t="s">
        <v>368</v>
      </c>
      <c r="AH68" s="137" t="s">
        <v>368</v>
      </c>
      <c r="AI68" s="137" t="s">
        <v>368</v>
      </c>
      <c r="AJ68" s="137" t="s">
        <v>368</v>
      </c>
      <c r="AK68" s="137" t="s">
        <v>368</v>
      </c>
      <c r="AL68" s="137" t="s">
        <v>368</v>
      </c>
      <c r="AM68" s="163"/>
      <c r="AN68" s="137">
        <v>5.1068827829043597</v>
      </c>
      <c r="AO68" s="163"/>
      <c r="AP68" s="137" t="s">
        <v>368</v>
      </c>
      <c r="AQ68" s="163"/>
      <c r="AR68" s="163"/>
      <c r="AS68" s="137" t="s">
        <v>368</v>
      </c>
      <c r="AT68" s="247"/>
    </row>
    <row r="69" spans="1:46" s="181" customFormat="1" ht="94.5">
      <c r="A69" s="200" t="s">
        <v>477</v>
      </c>
      <c r="B69" s="201" t="s">
        <v>486</v>
      </c>
      <c r="C69" s="250" t="s">
        <v>368</v>
      </c>
      <c r="D69" s="129" t="s">
        <v>368</v>
      </c>
      <c r="E69" s="129" t="s">
        <v>368</v>
      </c>
      <c r="F69" s="129" t="s">
        <v>368</v>
      </c>
      <c r="G69" s="129" t="s">
        <v>368</v>
      </c>
      <c r="H69" s="129" t="s">
        <v>368</v>
      </c>
      <c r="I69" s="129" t="s">
        <v>368</v>
      </c>
      <c r="J69" s="129" t="s">
        <v>368</v>
      </c>
      <c r="K69" s="129" t="s">
        <v>368</v>
      </c>
      <c r="L69" s="129" t="s">
        <v>368</v>
      </c>
      <c r="M69" s="129" t="s">
        <v>368</v>
      </c>
      <c r="N69" s="249"/>
      <c r="O69" s="137">
        <v>0.82000000000000006</v>
      </c>
      <c r="P69" s="129" t="s">
        <v>368</v>
      </c>
      <c r="Q69" s="137">
        <v>5.71</v>
      </c>
      <c r="R69" s="163"/>
      <c r="S69" s="137" t="s">
        <v>368</v>
      </c>
      <c r="T69" s="163"/>
      <c r="U69" s="137" t="s">
        <v>368</v>
      </c>
      <c r="V69" s="137" t="s">
        <v>368</v>
      </c>
      <c r="W69" s="137" t="s">
        <v>368</v>
      </c>
      <c r="X69" s="137" t="s">
        <v>368</v>
      </c>
      <c r="Y69" s="137" t="s">
        <v>368</v>
      </c>
      <c r="Z69" s="137" t="s">
        <v>368</v>
      </c>
      <c r="AA69" s="137" t="s">
        <v>368</v>
      </c>
      <c r="AB69" s="137" t="s">
        <v>368</v>
      </c>
      <c r="AC69" s="137" t="s">
        <v>368</v>
      </c>
      <c r="AD69" s="137" t="s">
        <v>368</v>
      </c>
      <c r="AE69" s="137" t="s">
        <v>368</v>
      </c>
      <c r="AF69" s="137" t="s">
        <v>368</v>
      </c>
      <c r="AG69" s="137" t="s">
        <v>368</v>
      </c>
      <c r="AH69" s="137" t="s">
        <v>368</v>
      </c>
      <c r="AI69" s="137" t="s">
        <v>368</v>
      </c>
      <c r="AJ69" s="137" t="s">
        <v>368</v>
      </c>
      <c r="AK69" s="137" t="s">
        <v>368</v>
      </c>
      <c r="AL69" s="137" t="s">
        <v>368</v>
      </c>
      <c r="AM69" s="163"/>
      <c r="AN69" s="137">
        <v>13.37086</v>
      </c>
      <c r="AO69" s="163"/>
      <c r="AP69" s="137" t="s">
        <v>368</v>
      </c>
      <c r="AQ69" s="163"/>
      <c r="AR69" s="163"/>
      <c r="AS69" s="137" t="s">
        <v>368</v>
      </c>
      <c r="AT69" s="163"/>
    </row>
    <row r="70" spans="1:46" s="181" customFormat="1" ht="157.5">
      <c r="A70" s="200" t="s">
        <v>483</v>
      </c>
      <c r="B70" s="224" t="s">
        <v>520</v>
      </c>
      <c r="C70" s="250" t="s">
        <v>368</v>
      </c>
      <c r="D70" s="129" t="s">
        <v>368</v>
      </c>
      <c r="E70" s="129" t="s">
        <v>368</v>
      </c>
      <c r="F70" s="129" t="s">
        <v>368</v>
      </c>
      <c r="G70" s="129" t="s">
        <v>368</v>
      </c>
      <c r="H70" s="129" t="s">
        <v>368</v>
      </c>
      <c r="I70" s="129" t="s">
        <v>368</v>
      </c>
      <c r="J70" s="129" t="s">
        <v>368</v>
      </c>
      <c r="K70" s="129" t="s">
        <v>368</v>
      </c>
      <c r="L70" s="129" t="s">
        <v>368</v>
      </c>
      <c r="M70" s="129" t="s">
        <v>368</v>
      </c>
      <c r="N70" s="249"/>
      <c r="O70" s="137">
        <v>2.41</v>
      </c>
      <c r="P70" s="129" t="s">
        <v>368</v>
      </c>
      <c r="Q70" s="137">
        <v>6.4909999999999997</v>
      </c>
      <c r="R70" s="163"/>
      <c r="S70" s="137" t="s">
        <v>368</v>
      </c>
      <c r="T70" s="163"/>
      <c r="U70" s="137" t="s">
        <v>368</v>
      </c>
      <c r="V70" s="137" t="s">
        <v>368</v>
      </c>
      <c r="W70" s="137" t="s">
        <v>368</v>
      </c>
      <c r="X70" s="137" t="s">
        <v>368</v>
      </c>
      <c r="Y70" s="137" t="s">
        <v>368</v>
      </c>
      <c r="Z70" s="137" t="s">
        <v>368</v>
      </c>
      <c r="AA70" s="137" t="s">
        <v>368</v>
      </c>
      <c r="AB70" s="137" t="s">
        <v>368</v>
      </c>
      <c r="AC70" s="137" t="s">
        <v>368</v>
      </c>
      <c r="AD70" s="137" t="s">
        <v>368</v>
      </c>
      <c r="AE70" s="137" t="s">
        <v>368</v>
      </c>
      <c r="AF70" s="137" t="s">
        <v>368</v>
      </c>
      <c r="AG70" s="137" t="s">
        <v>368</v>
      </c>
      <c r="AH70" s="137" t="s">
        <v>368</v>
      </c>
      <c r="AI70" s="137" t="s">
        <v>368</v>
      </c>
      <c r="AJ70" s="137" t="s">
        <v>368</v>
      </c>
      <c r="AK70" s="137" t="s">
        <v>368</v>
      </c>
      <c r="AL70" s="137" t="s">
        <v>368</v>
      </c>
      <c r="AM70" s="163"/>
      <c r="AN70" s="137">
        <v>19.271356096946693</v>
      </c>
      <c r="AO70" s="163"/>
      <c r="AP70" s="137" t="s">
        <v>368</v>
      </c>
      <c r="AQ70" s="163"/>
      <c r="AR70" s="163"/>
      <c r="AS70" s="137" t="s">
        <v>368</v>
      </c>
      <c r="AT70" s="163"/>
    </row>
    <row r="71" spans="1:46" s="248" customFormat="1" ht="31.5">
      <c r="A71" s="200" t="s">
        <v>487</v>
      </c>
      <c r="B71" s="201" t="s">
        <v>495</v>
      </c>
      <c r="C71" s="250" t="s">
        <v>368</v>
      </c>
      <c r="D71" s="129" t="s">
        <v>368</v>
      </c>
      <c r="E71" s="129" t="s">
        <v>368</v>
      </c>
      <c r="F71" s="129" t="s">
        <v>368</v>
      </c>
      <c r="G71" s="129" t="s">
        <v>368</v>
      </c>
      <c r="H71" s="129" t="s">
        <v>368</v>
      </c>
      <c r="I71" s="129" t="s">
        <v>368</v>
      </c>
      <c r="J71" s="129" t="s">
        <v>368</v>
      </c>
      <c r="K71" s="129" t="s">
        <v>368</v>
      </c>
      <c r="L71" s="129" t="s">
        <v>368</v>
      </c>
      <c r="M71" s="129" t="s">
        <v>368</v>
      </c>
      <c r="N71" s="249"/>
      <c r="O71" s="137">
        <v>0</v>
      </c>
      <c r="P71" s="129" t="s">
        <v>368</v>
      </c>
      <c r="Q71" s="137">
        <v>0</v>
      </c>
      <c r="R71" s="163"/>
      <c r="S71" s="137" t="s">
        <v>368</v>
      </c>
      <c r="T71" s="163"/>
      <c r="U71" s="137" t="s">
        <v>368</v>
      </c>
      <c r="V71" s="137" t="s">
        <v>368</v>
      </c>
      <c r="W71" s="137" t="s">
        <v>368</v>
      </c>
      <c r="X71" s="137" t="s">
        <v>368</v>
      </c>
      <c r="Y71" s="137" t="s">
        <v>368</v>
      </c>
      <c r="Z71" s="137" t="s">
        <v>368</v>
      </c>
      <c r="AA71" s="137" t="s">
        <v>368</v>
      </c>
      <c r="AB71" s="137" t="s">
        <v>368</v>
      </c>
      <c r="AC71" s="137" t="s">
        <v>368</v>
      </c>
      <c r="AD71" s="137" t="s">
        <v>368</v>
      </c>
      <c r="AE71" s="137" t="s">
        <v>368</v>
      </c>
      <c r="AF71" s="137" t="s">
        <v>368</v>
      </c>
      <c r="AG71" s="137" t="s">
        <v>368</v>
      </c>
      <c r="AH71" s="137" t="s">
        <v>368</v>
      </c>
      <c r="AI71" s="137" t="s">
        <v>368</v>
      </c>
      <c r="AJ71" s="137" t="s">
        <v>368</v>
      </c>
      <c r="AK71" s="137" t="s">
        <v>368</v>
      </c>
      <c r="AL71" s="137" t="s">
        <v>368</v>
      </c>
      <c r="AM71" s="163"/>
      <c r="AN71" s="137">
        <v>0</v>
      </c>
      <c r="AO71" s="163"/>
      <c r="AP71" s="137" t="s">
        <v>368</v>
      </c>
      <c r="AQ71" s="163"/>
      <c r="AR71" s="163"/>
      <c r="AS71" s="137" t="s">
        <v>368</v>
      </c>
      <c r="AT71" s="247"/>
    </row>
    <row r="72" spans="1:46" s="181" customFormat="1" ht="63">
      <c r="A72" s="200" t="s">
        <v>491</v>
      </c>
      <c r="B72" s="201" t="s">
        <v>521</v>
      </c>
      <c r="C72" s="250" t="s">
        <v>368</v>
      </c>
      <c r="D72" s="129" t="s">
        <v>368</v>
      </c>
      <c r="E72" s="129" t="s">
        <v>368</v>
      </c>
      <c r="F72" s="129" t="s">
        <v>368</v>
      </c>
      <c r="G72" s="129" t="s">
        <v>368</v>
      </c>
      <c r="H72" s="129" t="s">
        <v>368</v>
      </c>
      <c r="I72" s="129" t="s">
        <v>368</v>
      </c>
      <c r="J72" s="129" t="s">
        <v>368</v>
      </c>
      <c r="K72" s="129" t="s">
        <v>368</v>
      </c>
      <c r="L72" s="129" t="s">
        <v>368</v>
      </c>
      <c r="M72" s="129" t="s">
        <v>368</v>
      </c>
      <c r="N72" s="249"/>
      <c r="O72" s="137">
        <v>0.16300000000000001</v>
      </c>
      <c r="P72" s="129" t="s">
        <v>368</v>
      </c>
      <c r="Q72" s="137">
        <v>6.6909999999999998</v>
      </c>
      <c r="R72" s="163"/>
      <c r="S72" s="137" t="s">
        <v>368</v>
      </c>
      <c r="T72" s="163"/>
      <c r="U72" s="137" t="s">
        <v>368</v>
      </c>
      <c r="V72" s="137" t="s">
        <v>368</v>
      </c>
      <c r="W72" s="137" t="s">
        <v>368</v>
      </c>
      <c r="X72" s="137" t="s">
        <v>368</v>
      </c>
      <c r="Y72" s="137" t="s">
        <v>368</v>
      </c>
      <c r="Z72" s="137" t="s">
        <v>368</v>
      </c>
      <c r="AA72" s="137" t="s">
        <v>368</v>
      </c>
      <c r="AB72" s="137" t="s">
        <v>368</v>
      </c>
      <c r="AC72" s="137" t="s">
        <v>368</v>
      </c>
      <c r="AD72" s="137" t="s">
        <v>368</v>
      </c>
      <c r="AE72" s="137" t="s">
        <v>368</v>
      </c>
      <c r="AF72" s="137" t="s">
        <v>368</v>
      </c>
      <c r="AG72" s="137" t="s">
        <v>368</v>
      </c>
      <c r="AH72" s="137" t="s">
        <v>368</v>
      </c>
      <c r="AI72" s="137" t="s">
        <v>368</v>
      </c>
      <c r="AJ72" s="137" t="s">
        <v>368</v>
      </c>
      <c r="AK72" s="137" t="s">
        <v>368</v>
      </c>
      <c r="AL72" s="137" t="s">
        <v>368</v>
      </c>
      <c r="AM72" s="163"/>
      <c r="AN72" s="137">
        <v>15.143698000000002</v>
      </c>
      <c r="AO72" s="163"/>
      <c r="AP72" s="137" t="s">
        <v>368</v>
      </c>
      <c r="AQ72" s="163"/>
      <c r="AR72" s="163"/>
      <c r="AS72" s="137" t="s">
        <v>368</v>
      </c>
      <c r="AT72" s="163"/>
    </row>
    <row r="73" spans="1:46" s="181" customFormat="1" ht="63">
      <c r="A73" s="200" t="s">
        <v>497</v>
      </c>
      <c r="B73" s="201" t="s">
        <v>507</v>
      </c>
      <c r="C73" s="250" t="s">
        <v>368</v>
      </c>
      <c r="D73" s="129" t="s">
        <v>368</v>
      </c>
      <c r="E73" s="129" t="s">
        <v>368</v>
      </c>
      <c r="F73" s="129" t="s">
        <v>368</v>
      </c>
      <c r="G73" s="129" t="s">
        <v>368</v>
      </c>
      <c r="H73" s="129" t="s">
        <v>368</v>
      </c>
      <c r="I73" s="129" t="s">
        <v>368</v>
      </c>
      <c r="J73" s="129" t="s">
        <v>368</v>
      </c>
      <c r="K73" s="129" t="s">
        <v>368</v>
      </c>
      <c r="L73" s="129" t="s">
        <v>368</v>
      </c>
      <c r="M73" s="129" t="s">
        <v>368</v>
      </c>
      <c r="N73" s="249"/>
      <c r="O73" s="137">
        <v>0</v>
      </c>
      <c r="P73" s="129" t="s">
        <v>368</v>
      </c>
      <c r="Q73" s="137">
        <v>3.6</v>
      </c>
      <c r="R73" s="163"/>
      <c r="S73" s="137" t="s">
        <v>368</v>
      </c>
      <c r="T73" s="163"/>
      <c r="U73" s="137" t="s">
        <v>368</v>
      </c>
      <c r="V73" s="137" t="s">
        <v>368</v>
      </c>
      <c r="W73" s="137" t="s">
        <v>368</v>
      </c>
      <c r="X73" s="137" t="s">
        <v>368</v>
      </c>
      <c r="Y73" s="137" t="s">
        <v>368</v>
      </c>
      <c r="Z73" s="137" t="s">
        <v>368</v>
      </c>
      <c r="AA73" s="137" t="s">
        <v>368</v>
      </c>
      <c r="AB73" s="137" t="s">
        <v>368</v>
      </c>
      <c r="AC73" s="137" t="s">
        <v>368</v>
      </c>
      <c r="AD73" s="137" t="s">
        <v>368</v>
      </c>
      <c r="AE73" s="137" t="s">
        <v>368</v>
      </c>
      <c r="AF73" s="137" t="s">
        <v>368</v>
      </c>
      <c r="AG73" s="137" t="s">
        <v>368</v>
      </c>
      <c r="AH73" s="137" t="s">
        <v>368</v>
      </c>
      <c r="AI73" s="137" t="s">
        <v>368</v>
      </c>
      <c r="AJ73" s="137" t="s">
        <v>368</v>
      </c>
      <c r="AK73" s="137" t="s">
        <v>368</v>
      </c>
      <c r="AL73" s="137" t="s">
        <v>368</v>
      </c>
      <c r="AM73" s="163"/>
      <c r="AN73" s="137">
        <v>19.503030949999999</v>
      </c>
      <c r="AO73" s="163"/>
      <c r="AP73" s="137" t="s">
        <v>368</v>
      </c>
      <c r="AQ73" s="163"/>
      <c r="AR73" s="163"/>
      <c r="AS73" s="137" t="s">
        <v>368</v>
      </c>
      <c r="AT73" s="163"/>
    </row>
    <row r="74" spans="1:46" s="181" customFormat="1" ht="47.25">
      <c r="A74" s="200" t="s">
        <v>503</v>
      </c>
      <c r="B74" s="201" t="s">
        <v>510</v>
      </c>
      <c r="C74" s="250" t="s">
        <v>368</v>
      </c>
      <c r="D74" s="129" t="s">
        <v>368</v>
      </c>
      <c r="E74" s="129" t="s">
        <v>368</v>
      </c>
      <c r="F74" s="129" t="s">
        <v>368</v>
      </c>
      <c r="G74" s="129" t="s">
        <v>368</v>
      </c>
      <c r="H74" s="129" t="s">
        <v>368</v>
      </c>
      <c r="I74" s="129" t="s">
        <v>368</v>
      </c>
      <c r="J74" s="129" t="s">
        <v>368</v>
      </c>
      <c r="K74" s="129" t="s">
        <v>368</v>
      </c>
      <c r="L74" s="129" t="s">
        <v>368</v>
      </c>
      <c r="M74" s="129" t="s">
        <v>368</v>
      </c>
      <c r="N74" s="249"/>
      <c r="O74" s="137">
        <v>0</v>
      </c>
      <c r="P74" s="129" t="s">
        <v>368</v>
      </c>
      <c r="Q74" s="137">
        <v>0</v>
      </c>
      <c r="R74" s="163"/>
      <c r="S74" s="137" t="s">
        <v>368</v>
      </c>
      <c r="T74" s="163"/>
      <c r="U74" s="137" t="s">
        <v>368</v>
      </c>
      <c r="V74" s="137" t="s">
        <v>368</v>
      </c>
      <c r="W74" s="137" t="s">
        <v>368</v>
      </c>
      <c r="X74" s="137" t="s">
        <v>368</v>
      </c>
      <c r="Y74" s="137" t="s">
        <v>368</v>
      </c>
      <c r="Z74" s="137" t="s">
        <v>368</v>
      </c>
      <c r="AA74" s="137" t="s">
        <v>368</v>
      </c>
      <c r="AB74" s="137" t="s">
        <v>368</v>
      </c>
      <c r="AC74" s="137" t="s">
        <v>368</v>
      </c>
      <c r="AD74" s="137" t="s">
        <v>368</v>
      </c>
      <c r="AE74" s="137" t="s">
        <v>368</v>
      </c>
      <c r="AF74" s="137" t="s">
        <v>368</v>
      </c>
      <c r="AG74" s="137" t="s">
        <v>368</v>
      </c>
      <c r="AH74" s="137" t="s">
        <v>368</v>
      </c>
      <c r="AI74" s="137" t="s">
        <v>368</v>
      </c>
      <c r="AJ74" s="137" t="s">
        <v>368</v>
      </c>
      <c r="AK74" s="137" t="s">
        <v>368</v>
      </c>
      <c r="AL74" s="137" t="s">
        <v>368</v>
      </c>
      <c r="AM74" s="163"/>
      <c r="AN74" s="137">
        <v>1</v>
      </c>
      <c r="AO74" s="163"/>
      <c r="AP74" s="137" t="s">
        <v>368</v>
      </c>
      <c r="AQ74" s="163"/>
      <c r="AR74" s="163"/>
      <c r="AS74" s="137" t="s">
        <v>368</v>
      </c>
      <c r="AT74" s="163"/>
    </row>
    <row r="75" spans="1:46" s="248" customFormat="1" ht="47.25">
      <c r="A75" s="200" t="s">
        <v>509</v>
      </c>
      <c r="B75" s="201" t="s">
        <v>512</v>
      </c>
      <c r="C75" s="250" t="s">
        <v>368</v>
      </c>
      <c r="D75" s="129" t="s">
        <v>368</v>
      </c>
      <c r="E75" s="129" t="s">
        <v>368</v>
      </c>
      <c r="F75" s="129" t="s">
        <v>368</v>
      </c>
      <c r="G75" s="129" t="s">
        <v>368</v>
      </c>
      <c r="H75" s="129" t="s">
        <v>368</v>
      </c>
      <c r="I75" s="129" t="s">
        <v>368</v>
      </c>
      <c r="J75" s="129" t="s">
        <v>368</v>
      </c>
      <c r="K75" s="129" t="s">
        <v>368</v>
      </c>
      <c r="L75" s="129" t="s">
        <v>368</v>
      </c>
      <c r="M75" s="129" t="s">
        <v>368</v>
      </c>
      <c r="N75" s="249"/>
      <c r="O75" s="137">
        <v>0.5</v>
      </c>
      <c r="P75" s="129" t="s">
        <v>368</v>
      </c>
      <c r="Q75" s="137">
        <v>0</v>
      </c>
      <c r="R75" s="163"/>
      <c r="S75" s="137" t="s">
        <v>368</v>
      </c>
      <c r="T75" s="163"/>
      <c r="U75" s="137" t="s">
        <v>368</v>
      </c>
      <c r="V75" s="137" t="s">
        <v>368</v>
      </c>
      <c r="W75" s="137" t="s">
        <v>368</v>
      </c>
      <c r="X75" s="137" t="s">
        <v>368</v>
      </c>
      <c r="Y75" s="137" t="s">
        <v>368</v>
      </c>
      <c r="Z75" s="137" t="s">
        <v>368</v>
      </c>
      <c r="AA75" s="137" t="s">
        <v>368</v>
      </c>
      <c r="AB75" s="137" t="s">
        <v>368</v>
      </c>
      <c r="AC75" s="137" t="s">
        <v>368</v>
      </c>
      <c r="AD75" s="137" t="s">
        <v>368</v>
      </c>
      <c r="AE75" s="137" t="s">
        <v>368</v>
      </c>
      <c r="AF75" s="137" t="s">
        <v>368</v>
      </c>
      <c r="AG75" s="137" t="s">
        <v>368</v>
      </c>
      <c r="AH75" s="137" t="s">
        <v>368</v>
      </c>
      <c r="AI75" s="137" t="s">
        <v>368</v>
      </c>
      <c r="AJ75" s="137" t="s">
        <v>368</v>
      </c>
      <c r="AK75" s="137" t="s">
        <v>368</v>
      </c>
      <c r="AL75" s="137" t="s">
        <v>368</v>
      </c>
      <c r="AM75" s="163"/>
      <c r="AN75" s="137">
        <v>2.9529376337623297</v>
      </c>
      <c r="AO75" s="163"/>
      <c r="AP75" s="137" t="s">
        <v>368</v>
      </c>
      <c r="AQ75" s="163"/>
      <c r="AR75" s="163"/>
      <c r="AS75" s="137" t="s">
        <v>368</v>
      </c>
      <c r="AT75" s="247"/>
    </row>
    <row r="76" spans="1:46" s="269" customFormat="1" ht="47.25">
      <c r="A76" s="129" t="s">
        <v>364</v>
      </c>
      <c r="B76" s="130" t="s">
        <v>365</v>
      </c>
      <c r="C76" s="129" t="s">
        <v>275</v>
      </c>
      <c r="D76" s="137">
        <v>0</v>
      </c>
      <c r="E76" s="137">
        <v>0</v>
      </c>
      <c r="F76" s="137">
        <v>0</v>
      </c>
      <c r="G76" s="137">
        <v>0</v>
      </c>
      <c r="H76" s="137">
        <v>0</v>
      </c>
      <c r="I76" s="137">
        <v>0</v>
      </c>
      <c r="J76" s="268"/>
      <c r="K76" s="137">
        <v>0</v>
      </c>
      <c r="L76" s="268"/>
      <c r="M76" s="137">
        <v>0</v>
      </c>
      <c r="N76" s="249"/>
      <c r="O76" s="137">
        <v>0</v>
      </c>
      <c r="P76" s="137">
        <v>0</v>
      </c>
      <c r="Q76" s="137">
        <v>0</v>
      </c>
      <c r="R76" s="163"/>
      <c r="S76" s="137">
        <v>0</v>
      </c>
      <c r="T76" s="163"/>
      <c r="U76" s="137">
        <v>0</v>
      </c>
      <c r="V76" s="137">
        <v>0</v>
      </c>
      <c r="W76" s="137">
        <v>0</v>
      </c>
      <c r="X76" s="163"/>
      <c r="Y76" s="137">
        <v>0</v>
      </c>
      <c r="Z76" s="163"/>
      <c r="AA76" s="137">
        <v>0</v>
      </c>
      <c r="AB76" s="163"/>
      <c r="AC76" s="137">
        <v>0</v>
      </c>
      <c r="AD76" s="163"/>
      <c r="AE76" s="137">
        <v>0</v>
      </c>
      <c r="AF76" s="163"/>
      <c r="AG76" s="163"/>
      <c r="AH76" s="137">
        <v>0</v>
      </c>
      <c r="AI76" s="163"/>
      <c r="AJ76" s="137">
        <v>0</v>
      </c>
      <c r="AK76" s="163"/>
      <c r="AL76" s="137">
        <v>0</v>
      </c>
      <c r="AM76" s="163"/>
      <c r="AN76" s="137">
        <v>0</v>
      </c>
      <c r="AO76" s="163"/>
      <c r="AP76" s="137">
        <v>0</v>
      </c>
      <c r="AQ76" s="163"/>
      <c r="AR76" s="163"/>
      <c r="AS76" s="137">
        <v>0</v>
      </c>
      <c r="AT76" s="163"/>
    </row>
    <row r="77" spans="1:46" s="248" customFormat="1" ht="31.5">
      <c r="A77" s="239" t="s">
        <v>366</v>
      </c>
      <c r="B77" s="240" t="s">
        <v>367</v>
      </c>
      <c r="C77" s="239" t="s">
        <v>275</v>
      </c>
      <c r="D77" s="242">
        <v>0</v>
      </c>
      <c r="E77" s="242">
        <v>0</v>
      </c>
      <c r="F77" s="242">
        <v>0</v>
      </c>
      <c r="G77" s="242">
        <v>0</v>
      </c>
      <c r="H77" s="242">
        <v>0</v>
      </c>
      <c r="I77" s="242">
        <v>0</v>
      </c>
      <c r="J77" s="245"/>
      <c r="K77" s="242">
        <v>0</v>
      </c>
      <c r="L77" s="245"/>
      <c r="M77" s="242">
        <v>0</v>
      </c>
      <c r="N77" s="246"/>
      <c r="O77" s="242">
        <v>0</v>
      </c>
      <c r="P77" s="242">
        <v>0</v>
      </c>
      <c r="Q77" s="242">
        <v>0</v>
      </c>
      <c r="R77" s="247"/>
      <c r="S77" s="242">
        <v>0</v>
      </c>
      <c r="T77" s="247"/>
      <c r="U77" s="242">
        <v>0</v>
      </c>
      <c r="V77" s="241">
        <v>19</v>
      </c>
      <c r="W77" s="242">
        <v>0</v>
      </c>
      <c r="X77" s="247"/>
      <c r="Y77" s="242">
        <v>0</v>
      </c>
      <c r="Z77" s="247"/>
      <c r="AA77" s="242">
        <v>0</v>
      </c>
      <c r="AB77" s="247"/>
      <c r="AC77" s="242">
        <v>0</v>
      </c>
      <c r="AD77" s="247"/>
      <c r="AE77" s="242">
        <v>0</v>
      </c>
      <c r="AF77" s="247"/>
      <c r="AG77" s="247"/>
      <c r="AH77" s="242">
        <v>0</v>
      </c>
      <c r="AI77" s="247"/>
      <c r="AJ77" s="242">
        <v>0</v>
      </c>
      <c r="AK77" s="247"/>
      <c r="AL77" s="242">
        <v>0</v>
      </c>
      <c r="AM77" s="247"/>
      <c r="AN77" s="242">
        <v>43.31272281333333</v>
      </c>
      <c r="AO77" s="247"/>
      <c r="AP77" s="242">
        <v>0</v>
      </c>
      <c r="AQ77" s="247"/>
      <c r="AR77" s="247"/>
      <c r="AS77" s="242">
        <v>0</v>
      </c>
      <c r="AT77" s="247"/>
    </row>
    <row r="78" spans="1:46" s="181" customFormat="1" ht="15.75">
      <c r="A78" s="129" t="s">
        <v>417</v>
      </c>
      <c r="B78" s="130" t="s">
        <v>418</v>
      </c>
      <c r="C78" s="129" t="s">
        <v>368</v>
      </c>
      <c r="D78" s="129" t="s">
        <v>368</v>
      </c>
      <c r="E78" s="129" t="s">
        <v>368</v>
      </c>
      <c r="F78" s="129" t="s">
        <v>368</v>
      </c>
      <c r="G78" s="129" t="s">
        <v>368</v>
      </c>
      <c r="H78" s="129" t="s">
        <v>368</v>
      </c>
      <c r="I78" s="129" t="s">
        <v>368</v>
      </c>
      <c r="J78" s="129" t="s">
        <v>368</v>
      </c>
      <c r="K78" s="129" t="s">
        <v>368</v>
      </c>
      <c r="L78" s="129" t="s">
        <v>368</v>
      </c>
      <c r="M78" s="129" t="s">
        <v>368</v>
      </c>
      <c r="N78" s="129" t="s">
        <v>368</v>
      </c>
      <c r="O78" s="129" t="s">
        <v>368</v>
      </c>
      <c r="P78" s="129" t="s">
        <v>368</v>
      </c>
      <c r="Q78" s="129" t="s">
        <v>368</v>
      </c>
      <c r="R78" s="129" t="s">
        <v>368</v>
      </c>
      <c r="S78" s="129" t="s">
        <v>368</v>
      </c>
      <c r="T78" s="129" t="s">
        <v>368</v>
      </c>
      <c r="U78" s="129" t="s">
        <v>368</v>
      </c>
      <c r="V78" s="129">
        <v>2</v>
      </c>
      <c r="W78" s="129" t="s">
        <v>368</v>
      </c>
      <c r="X78" s="129" t="s">
        <v>368</v>
      </c>
      <c r="Y78" s="129" t="s">
        <v>368</v>
      </c>
      <c r="Z78" s="129" t="s">
        <v>368</v>
      </c>
      <c r="AA78" s="129" t="s">
        <v>368</v>
      </c>
      <c r="AB78" s="129" t="s">
        <v>368</v>
      </c>
      <c r="AC78" s="129" t="s">
        <v>368</v>
      </c>
      <c r="AD78" s="129" t="s">
        <v>368</v>
      </c>
      <c r="AE78" s="129" t="s">
        <v>368</v>
      </c>
      <c r="AF78" s="129" t="s">
        <v>368</v>
      </c>
      <c r="AG78" s="129" t="s">
        <v>368</v>
      </c>
      <c r="AH78" s="129" t="s">
        <v>368</v>
      </c>
      <c r="AI78" s="129" t="s">
        <v>368</v>
      </c>
      <c r="AJ78" s="129" t="s">
        <v>368</v>
      </c>
      <c r="AK78" s="129" t="s">
        <v>368</v>
      </c>
      <c r="AL78" s="129" t="s">
        <v>368</v>
      </c>
      <c r="AM78" s="163"/>
      <c r="AN78" s="137">
        <v>0.84618333999999995</v>
      </c>
      <c r="AO78" s="163"/>
      <c r="AP78" s="137" t="s">
        <v>368</v>
      </c>
      <c r="AQ78" s="163"/>
      <c r="AR78" s="163"/>
      <c r="AS78" s="137" t="s">
        <v>368</v>
      </c>
      <c r="AT78" s="163"/>
    </row>
    <row r="79" spans="1:46" s="181" customFormat="1" ht="15.75">
      <c r="A79" s="129" t="s">
        <v>420</v>
      </c>
      <c r="B79" s="130" t="s">
        <v>421</v>
      </c>
      <c r="C79" s="129" t="s">
        <v>368</v>
      </c>
      <c r="D79" s="129" t="s">
        <v>368</v>
      </c>
      <c r="E79" s="129" t="s">
        <v>368</v>
      </c>
      <c r="F79" s="129" t="s">
        <v>368</v>
      </c>
      <c r="G79" s="129" t="s">
        <v>368</v>
      </c>
      <c r="H79" s="129" t="s">
        <v>368</v>
      </c>
      <c r="I79" s="129" t="s">
        <v>368</v>
      </c>
      <c r="J79" s="129" t="s">
        <v>368</v>
      </c>
      <c r="K79" s="129" t="s">
        <v>368</v>
      </c>
      <c r="L79" s="129" t="s">
        <v>368</v>
      </c>
      <c r="M79" s="129" t="s">
        <v>368</v>
      </c>
      <c r="N79" s="129" t="s">
        <v>368</v>
      </c>
      <c r="O79" s="129" t="s">
        <v>368</v>
      </c>
      <c r="P79" s="129" t="s">
        <v>368</v>
      </c>
      <c r="Q79" s="129" t="s">
        <v>368</v>
      </c>
      <c r="R79" s="129" t="s">
        <v>368</v>
      </c>
      <c r="S79" s="129" t="s">
        <v>368</v>
      </c>
      <c r="T79" s="129" t="s">
        <v>368</v>
      </c>
      <c r="U79" s="129" t="s">
        <v>368</v>
      </c>
      <c r="V79" s="129">
        <v>1</v>
      </c>
      <c r="W79" s="129" t="s">
        <v>368</v>
      </c>
      <c r="X79" s="129" t="s">
        <v>368</v>
      </c>
      <c r="Y79" s="129" t="s">
        <v>368</v>
      </c>
      <c r="Z79" s="129" t="s">
        <v>368</v>
      </c>
      <c r="AA79" s="129" t="s">
        <v>368</v>
      </c>
      <c r="AB79" s="129" t="s">
        <v>368</v>
      </c>
      <c r="AC79" s="129" t="s">
        <v>368</v>
      </c>
      <c r="AD79" s="129" t="s">
        <v>368</v>
      </c>
      <c r="AE79" s="129" t="s">
        <v>368</v>
      </c>
      <c r="AF79" s="129" t="s">
        <v>368</v>
      </c>
      <c r="AG79" s="129" t="s">
        <v>368</v>
      </c>
      <c r="AH79" s="129" t="s">
        <v>368</v>
      </c>
      <c r="AI79" s="129" t="s">
        <v>368</v>
      </c>
      <c r="AJ79" s="129" t="s">
        <v>368</v>
      </c>
      <c r="AK79" s="129" t="s">
        <v>368</v>
      </c>
      <c r="AL79" s="129" t="s">
        <v>368</v>
      </c>
      <c r="AM79" s="163"/>
      <c r="AN79" s="137">
        <v>0.54035</v>
      </c>
      <c r="AO79" s="163"/>
      <c r="AP79" s="137" t="s">
        <v>368</v>
      </c>
      <c r="AQ79" s="163"/>
      <c r="AR79" s="163"/>
      <c r="AS79" s="137" t="s">
        <v>368</v>
      </c>
      <c r="AT79" s="163"/>
    </row>
    <row r="80" spans="1:46" s="181" customFormat="1" ht="31.5">
      <c r="A80" s="129" t="s">
        <v>422</v>
      </c>
      <c r="B80" s="130" t="s">
        <v>423</v>
      </c>
      <c r="C80" s="129" t="s">
        <v>368</v>
      </c>
      <c r="D80" s="129" t="s">
        <v>368</v>
      </c>
      <c r="E80" s="129" t="s">
        <v>368</v>
      </c>
      <c r="F80" s="129" t="s">
        <v>368</v>
      </c>
      <c r="G80" s="129" t="s">
        <v>368</v>
      </c>
      <c r="H80" s="129" t="s">
        <v>368</v>
      </c>
      <c r="I80" s="129" t="s">
        <v>368</v>
      </c>
      <c r="J80" s="129" t="s">
        <v>368</v>
      </c>
      <c r="K80" s="129" t="s">
        <v>368</v>
      </c>
      <c r="L80" s="129" t="s">
        <v>368</v>
      </c>
      <c r="M80" s="129" t="s">
        <v>368</v>
      </c>
      <c r="N80" s="129" t="s">
        <v>368</v>
      </c>
      <c r="O80" s="129" t="s">
        <v>368</v>
      </c>
      <c r="P80" s="129" t="s">
        <v>368</v>
      </c>
      <c r="Q80" s="129" t="s">
        <v>368</v>
      </c>
      <c r="R80" s="129" t="s">
        <v>368</v>
      </c>
      <c r="S80" s="129" t="s">
        <v>368</v>
      </c>
      <c r="T80" s="129" t="s">
        <v>368</v>
      </c>
      <c r="U80" s="129" t="s">
        <v>368</v>
      </c>
      <c r="V80" s="129">
        <v>1</v>
      </c>
      <c r="W80" s="129" t="s">
        <v>368</v>
      </c>
      <c r="X80" s="129" t="s">
        <v>368</v>
      </c>
      <c r="Y80" s="129" t="s">
        <v>368</v>
      </c>
      <c r="Z80" s="129" t="s">
        <v>368</v>
      </c>
      <c r="AA80" s="129" t="s">
        <v>368</v>
      </c>
      <c r="AB80" s="129" t="s">
        <v>368</v>
      </c>
      <c r="AC80" s="129" t="s">
        <v>368</v>
      </c>
      <c r="AD80" s="129" t="s">
        <v>368</v>
      </c>
      <c r="AE80" s="129" t="s">
        <v>368</v>
      </c>
      <c r="AF80" s="129" t="s">
        <v>368</v>
      </c>
      <c r="AG80" s="129" t="s">
        <v>368</v>
      </c>
      <c r="AH80" s="129" t="s">
        <v>368</v>
      </c>
      <c r="AI80" s="129" t="s">
        <v>368</v>
      </c>
      <c r="AJ80" s="129" t="s">
        <v>368</v>
      </c>
      <c r="AK80" s="129" t="s">
        <v>368</v>
      </c>
      <c r="AL80" s="129" t="s">
        <v>368</v>
      </c>
      <c r="AM80" s="163"/>
      <c r="AN80" s="137">
        <v>7.2649999999999997</v>
      </c>
      <c r="AO80" s="163"/>
      <c r="AP80" s="137" t="s">
        <v>368</v>
      </c>
      <c r="AQ80" s="163"/>
      <c r="AR80" s="163"/>
      <c r="AS80" s="137" t="s">
        <v>368</v>
      </c>
      <c r="AT80" s="163"/>
    </row>
    <row r="81" spans="1:46" s="181" customFormat="1" ht="31.5">
      <c r="A81" s="129" t="s">
        <v>424</v>
      </c>
      <c r="B81" s="130" t="s">
        <v>425</v>
      </c>
      <c r="C81" s="129" t="s">
        <v>368</v>
      </c>
      <c r="D81" s="129" t="s">
        <v>368</v>
      </c>
      <c r="E81" s="129" t="s">
        <v>368</v>
      </c>
      <c r="F81" s="129" t="s">
        <v>368</v>
      </c>
      <c r="G81" s="129" t="s">
        <v>368</v>
      </c>
      <c r="H81" s="129" t="s">
        <v>368</v>
      </c>
      <c r="I81" s="129" t="s">
        <v>368</v>
      </c>
      <c r="J81" s="129" t="s">
        <v>368</v>
      </c>
      <c r="K81" s="129" t="s">
        <v>368</v>
      </c>
      <c r="L81" s="129" t="s">
        <v>368</v>
      </c>
      <c r="M81" s="129" t="s">
        <v>368</v>
      </c>
      <c r="N81" s="129" t="s">
        <v>368</v>
      </c>
      <c r="O81" s="129" t="s">
        <v>368</v>
      </c>
      <c r="P81" s="129" t="s">
        <v>368</v>
      </c>
      <c r="Q81" s="129" t="s">
        <v>368</v>
      </c>
      <c r="R81" s="129" t="s">
        <v>368</v>
      </c>
      <c r="S81" s="129" t="s">
        <v>368</v>
      </c>
      <c r="T81" s="129" t="s">
        <v>368</v>
      </c>
      <c r="U81" s="129" t="s">
        <v>368</v>
      </c>
      <c r="V81" s="129">
        <v>2</v>
      </c>
      <c r="W81" s="129" t="s">
        <v>368</v>
      </c>
      <c r="X81" s="129" t="s">
        <v>368</v>
      </c>
      <c r="Y81" s="129" t="s">
        <v>368</v>
      </c>
      <c r="Z81" s="129" t="s">
        <v>368</v>
      </c>
      <c r="AA81" s="129" t="s">
        <v>368</v>
      </c>
      <c r="AB81" s="129" t="s">
        <v>368</v>
      </c>
      <c r="AC81" s="129" t="s">
        <v>368</v>
      </c>
      <c r="AD81" s="129" t="s">
        <v>368</v>
      </c>
      <c r="AE81" s="129" t="s">
        <v>368</v>
      </c>
      <c r="AF81" s="129" t="s">
        <v>368</v>
      </c>
      <c r="AG81" s="129" t="s">
        <v>368</v>
      </c>
      <c r="AH81" s="129" t="s">
        <v>368</v>
      </c>
      <c r="AI81" s="129" t="s">
        <v>368</v>
      </c>
      <c r="AJ81" s="129" t="s">
        <v>368</v>
      </c>
      <c r="AK81" s="129" t="s">
        <v>368</v>
      </c>
      <c r="AL81" s="129" t="s">
        <v>368</v>
      </c>
      <c r="AM81" s="163"/>
      <c r="AN81" s="137">
        <v>16.453138339999999</v>
      </c>
      <c r="AO81" s="163"/>
      <c r="AP81" s="137" t="s">
        <v>368</v>
      </c>
      <c r="AQ81" s="163"/>
      <c r="AR81" s="163"/>
      <c r="AS81" s="137" t="s">
        <v>368</v>
      </c>
      <c r="AT81" s="163"/>
    </row>
    <row r="82" spans="1:46" s="181" customFormat="1" ht="15.75">
      <c r="A82" s="129" t="s">
        <v>426</v>
      </c>
      <c r="B82" s="130" t="s">
        <v>427</v>
      </c>
      <c r="C82" s="129" t="s">
        <v>368</v>
      </c>
      <c r="D82" s="129" t="s">
        <v>368</v>
      </c>
      <c r="E82" s="129" t="s">
        <v>368</v>
      </c>
      <c r="F82" s="129" t="s">
        <v>368</v>
      </c>
      <c r="G82" s="129" t="s">
        <v>368</v>
      </c>
      <c r="H82" s="129" t="s">
        <v>368</v>
      </c>
      <c r="I82" s="129" t="s">
        <v>368</v>
      </c>
      <c r="J82" s="129" t="s">
        <v>368</v>
      </c>
      <c r="K82" s="129" t="s">
        <v>368</v>
      </c>
      <c r="L82" s="129" t="s">
        <v>368</v>
      </c>
      <c r="M82" s="129" t="s">
        <v>368</v>
      </c>
      <c r="N82" s="129" t="s">
        <v>368</v>
      </c>
      <c r="O82" s="129" t="s">
        <v>368</v>
      </c>
      <c r="P82" s="129" t="s">
        <v>368</v>
      </c>
      <c r="Q82" s="129" t="s">
        <v>368</v>
      </c>
      <c r="R82" s="129" t="s">
        <v>368</v>
      </c>
      <c r="S82" s="129" t="s">
        <v>368</v>
      </c>
      <c r="T82" s="129" t="s">
        <v>368</v>
      </c>
      <c r="U82" s="129" t="s">
        <v>368</v>
      </c>
      <c r="V82" s="129">
        <v>0</v>
      </c>
      <c r="W82" s="129" t="s">
        <v>368</v>
      </c>
      <c r="X82" s="129" t="s">
        <v>368</v>
      </c>
      <c r="Y82" s="129" t="s">
        <v>368</v>
      </c>
      <c r="Z82" s="129" t="s">
        <v>368</v>
      </c>
      <c r="AA82" s="129" t="s">
        <v>368</v>
      </c>
      <c r="AB82" s="129" t="s">
        <v>368</v>
      </c>
      <c r="AC82" s="129" t="s">
        <v>368</v>
      </c>
      <c r="AD82" s="129" t="s">
        <v>368</v>
      </c>
      <c r="AE82" s="129" t="s">
        <v>368</v>
      </c>
      <c r="AF82" s="129" t="s">
        <v>368</v>
      </c>
      <c r="AG82" s="129" t="s">
        <v>368</v>
      </c>
      <c r="AH82" s="129" t="s">
        <v>368</v>
      </c>
      <c r="AI82" s="129" t="s">
        <v>368</v>
      </c>
      <c r="AJ82" s="129" t="s">
        <v>368</v>
      </c>
      <c r="AK82" s="129" t="s">
        <v>368</v>
      </c>
      <c r="AL82" s="129" t="s">
        <v>368</v>
      </c>
      <c r="AM82" s="163"/>
      <c r="AN82" s="137">
        <v>0</v>
      </c>
      <c r="AO82" s="163"/>
      <c r="AP82" s="137" t="s">
        <v>368</v>
      </c>
      <c r="AQ82" s="163"/>
      <c r="AR82" s="163"/>
      <c r="AS82" s="137" t="s">
        <v>368</v>
      </c>
      <c r="AT82" s="163"/>
    </row>
    <row r="83" spans="1:46" s="181" customFormat="1" ht="15.75">
      <c r="A83" s="129" t="s">
        <v>428</v>
      </c>
      <c r="B83" s="130" t="s">
        <v>429</v>
      </c>
      <c r="C83" s="129" t="s">
        <v>368</v>
      </c>
      <c r="D83" s="129" t="s">
        <v>368</v>
      </c>
      <c r="E83" s="129" t="s">
        <v>368</v>
      </c>
      <c r="F83" s="129" t="s">
        <v>368</v>
      </c>
      <c r="G83" s="129" t="s">
        <v>368</v>
      </c>
      <c r="H83" s="129" t="s">
        <v>368</v>
      </c>
      <c r="I83" s="129" t="s">
        <v>368</v>
      </c>
      <c r="J83" s="129" t="s">
        <v>368</v>
      </c>
      <c r="K83" s="129" t="s">
        <v>368</v>
      </c>
      <c r="L83" s="129" t="s">
        <v>368</v>
      </c>
      <c r="M83" s="129" t="s">
        <v>368</v>
      </c>
      <c r="N83" s="129" t="s">
        <v>368</v>
      </c>
      <c r="O83" s="129" t="s">
        <v>368</v>
      </c>
      <c r="P83" s="129" t="s">
        <v>368</v>
      </c>
      <c r="Q83" s="129" t="s">
        <v>368</v>
      </c>
      <c r="R83" s="129" t="s">
        <v>368</v>
      </c>
      <c r="S83" s="129" t="s">
        <v>368</v>
      </c>
      <c r="T83" s="129" t="s">
        <v>368</v>
      </c>
      <c r="U83" s="129" t="s">
        <v>368</v>
      </c>
      <c r="V83" s="129">
        <v>2</v>
      </c>
      <c r="W83" s="129" t="s">
        <v>368</v>
      </c>
      <c r="X83" s="129" t="s">
        <v>368</v>
      </c>
      <c r="Y83" s="129" t="s">
        <v>368</v>
      </c>
      <c r="Z83" s="129" t="s">
        <v>368</v>
      </c>
      <c r="AA83" s="129" t="s">
        <v>368</v>
      </c>
      <c r="AB83" s="129" t="s">
        <v>368</v>
      </c>
      <c r="AC83" s="129" t="s">
        <v>368</v>
      </c>
      <c r="AD83" s="129" t="s">
        <v>368</v>
      </c>
      <c r="AE83" s="129" t="s">
        <v>368</v>
      </c>
      <c r="AF83" s="129" t="s">
        <v>368</v>
      </c>
      <c r="AG83" s="129" t="s">
        <v>368</v>
      </c>
      <c r="AH83" s="129" t="s">
        <v>368</v>
      </c>
      <c r="AI83" s="129" t="s">
        <v>368</v>
      </c>
      <c r="AJ83" s="129" t="s">
        <v>368</v>
      </c>
      <c r="AK83" s="129" t="s">
        <v>368</v>
      </c>
      <c r="AL83" s="129" t="s">
        <v>368</v>
      </c>
      <c r="AM83" s="163"/>
      <c r="AN83" s="137">
        <v>1.94944446</v>
      </c>
      <c r="AO83" s="163"/>
      <c r="AP83" s="137" t="s">
        <v>368</v>
      </c>
      <c r="AQ83" s="163"/>
      <c r="AR83" s="163"/>
      <c r="AS83" s="137" t="s">
        <v>368</v>
      </c>
      <c r="AT83" s="163"/>
    </row>
    <row r="84" spans="1:46" s="181" customFormat="1" ht="31.5">
      <c r="A84" s="129" t="s">
        <v>430</v>
      </c>
      <c r="B84" s="130" t="s">
        <v>431</v>
      </c>
      <c r="C84" s="129" t="s">
        <v>368</v>
      </c>
      <c r="D84" s="129" t="s">
        <v>368</v>
      </c>
      <c r="E84" s="129" t="s">
        <v>368</v>
      </c>
      <c r="F84" s="129" t="s">
        <v>368</v>
      </c>
      <c r="G84" s="129" t="s">
        <v>368</v>
      </c>
      <c r="H84" s="129" t="s">
        <v>368</v>
      </c>
      <c r="I84" s="129" t="s">
        <v>368</v>
      </c>
      <c r="J84" s="129" t="s">
        <v>368</v>
      </c>
      <c r="K84" s="129" t="s">
        <v>368</v>
      </c>
      <c r="L84" s="129" t="s">
        <v>368</v>
      </c>
      <c r="M84" s="129" t="s">
        <v>368</v>
      </c>
      <c r="N84" s="129" t="s">
        <v>368</v>
      </c>
      <c r="O84" s="129" t="s">
        <v>368</v>
      </c>
      <c r="P84" s="129" t="s">
        <v>368</v>
      </c>
      <c r="Q84" s="129" t="s">
        <v>368</v>
      </c>
      <c r="R84" s="129" t="s">
        <v>368</v>
      </c>
      <c r="S84" s="129" t="s">
        <v>368</v>
      </c>
      <c r="T84" s="129" t="s">
        <v>368</v>
      </c>
      <c r="U84" s="129" t="s">
        <v>368</v>
      </c>
      <c r="V84" s="129">
        <v>0</v>
      </c>
      <c r="W84" s="129" t="s">
        <v>368</v>
      </c>
      <c r="X84" s="129" t="s">
        <v>368</v>
      </c>
      <c r="Y84" s="129" t="s">
        <v>368</v>
      </c>
      <c r="Z84" s="129" t="s">
        <v>368</v>
      </c>
      <c r="AA84" s="129" t="s">
        <v>368</v>
      </c>
      <c r="AB84" s="129" t="s">
        <v>368</v>
      </c>
      <c r="AC84" s="129" t="s">
        <v>368</v>
      </c>
      <c r="AD84" s="129" t="s">
        <v>368</v>
      </c>
      <c r="AE84" s="129" t="s">
        <v>368</v>
      </c>
      <c r="AF84" s="129" t="s">
        <v>368</v>
      </c>
      <c r="AG84" s="129" t="s">
        <v>368</v>
      </c>
      <c r="AH84" s="129" t="s">
        <v>368</v>
      </c>
      <c r="AI84" s="129" t="s">
        <v>368</v>
      </c>
      <c r="AJ84" s="129" t="s">
        <v>368</v>
      </c>
      <c r="AK84" s="129" t="s">
        <v>368</v>
      </c>
      <c r="AL84" s="129" t="s">
        <v>368</v>
      </c>
      <c r="AM84" s="163"/>
      <c r="AN84" s="137">
        <v>0</v>
      </c>
      <c r="AO84" s="163"/>
      <c r="AP84" s="137" t="s">
        <v>368</v>
      </c>
      <c r="AQ84" s="163"/>
      <c r="AR84" s="163"/>
      <c r="AS84" s="137" t="s">
        <v>368</v>
      </c>
      <c r="AT84" s="163"/>
    </row>
    <row r="85" spans="1:46" s="181" customFormat="1" ht="31.5">
      <c r="A85" s="129" t="s">
        <v>432</v>
      </c>
      <c r="B85" s="130" t="s">
        <v>433</v>
      </c>
      <c r="C85" s="129" t="s">
        <v>368</v>
      </c>
      <c r="D85" s="129" t="s">
        <v>368</v>
      </c>
      <c r="E85" s="129" t="s">
        <v>368</v>
      </c>
      <c r="F85" s="129" t="s">
        <v>368</v>
      </c>
      <c r="G85" s="129" t="s">
        <v>368</v>
      </c>
      <c r="H85" s="129" t="s">
        <v>368</v>
      </c>
      <c r="I85" s="129" t="s">
        <v>368</v>
      </c>
      <c r="J85" s="129" t="s">
        <v>368</v>
      </c>
      <c r="K85" s="129" t="s">
        <v>368</v>
      </c>
      <c r="L85" s="129" t="s">
        <v>368</v>
      </c>
      <c r="M85" s="129" t="s">
        <v>368</v>
      </c>
      <c r="N85" s="129" t="s">
        <v>368</v>
      </c>
      <c r="O85" s="129" t="s">
        <v>368</v>
      </c>
      <c r="P85" s="129" t="s">
        <v>368</v>
      </c>
      <c r="Q85" s="129" t="s">
        <v>368</v>
      </c>
      <c r="R85" s="129" t="s">
        <v>368</v>
      </c>
      <c r="S85" s="129" t="s">
        <v>368</v>
      </c>
      <c r="T85" s="129" t="s">
        <v>368</v>
      </c>
      <c r="U85" s="129" t="s">
        <v>368</v>
      </c>
      <c r="V85" s="129">
        <v>2</v>
      </c>
      <c r="W85" s="129" t="s">
        <v>368</v>
      </c>
      <c r="X85" s="129" t="s">
        <v>368</v>
      </c>
      <c r="Y85" s="129" t="s">
        <v>368</v>
      </c>
      <c r="Z85" s="129" t="s">
        <v>368</v>
      </c>
      <c r="AA85" s="129" t="s">
        <v>368</v>
      </c>
      <c r="AB85" s="129" t="s">
        <v>368</v>
      </c>
      <c r="AC85" s="129" t="s">
        <v>368</v>
      </c>
      <c r="AD85" s="129" t="s">
        <v>368</v>
      </c>
      <c r="AE85" s="129" t="s">
        <v>368</v>
      </c>
      <c r="AF85" s="129" t="s">
        <v>368</v>
      </c>
      <c r="AG85" s="129" t="s">
        <v>368</v>
      </c>
      <c r="AH85" s="129" t="s">
        <v>368</v>
      </c>
      <c r="AI85" s="129" t="s">
        <v>368</v>
      </c>
      <c r="AJ85" s="129" t="s">
        <v>368</v>
      </c>
      <c r="AK85" s="129" t="s">
        <v>368</v>
      </c>
      <c r="AL85" s="129" t="s">
        <v>368</v>
      </c>
      <c r="AM85" s="163"/>
      <c r="AN85" s="137">
        <v>1.1787000000000001</v>
      </c>
      <c r="AO85" s="163"/>
      <c r="AP85" s="137" t="s">
        <v>368</v>
      </c>
      <c r="AQ85" s="163"/>
      <c r="AR85" s="163"/>
      <c r="AS85" s="137" t="s">
        <v>368</v>
      </c>
      <c r="AT85" s="163"/>
    </row>
    <row r="86" spans="1:46" s="181" customFormat="1" ht="31.5">
      <c r="A86" s="129" t="s">
        <v>434</v>
      </c>
      <c r="B86" s="130" t="s">
        <v>435</v>
      </c>
      <c r="C86" s="129" t="s">
        <v>368</v>
      </c>
      <c r="D86" s="129" t="s">
        <v>368</v>
      </c>
      <c r="E86" s="129" t="s">
        <v>368</v>
      </c>
      <c r="F86" s="129" t="s">
        <v>368</v>
      </c>
      <c r="G86" s="129" t="s">
        <v>368</v>
      </c>
      <c r="H86" s="129" t="s">
        <v>368</v>
      </c>
      <c r="I86" s="129" t="s">
        <v>368</v>
      </c>
      <c r="J86" s="129" t="s">
        <v>368</v>
      </c>
      <c r="K86" s="129" t="s">
        <v>368</v>
      </c>
      <c r="L86" s="129" t="s">
        <v>368</v>
      </c>
      <c r="M86" s="129" t="s">
        <v>368</v>
      </c>
      <c r="N86" s="129" t="s">
        <v>368</v>
      </c>
      <c r="O86" s="129" t="s">
        <v>368</v>
      </c>
      <c r="P86" s="129" t="s">
        <v>368</v>
      </c>
      <c r="Q86" s="129" t="s">
        <v>368</v>
      </c>
      <c r="R86" s="129" t="s">
        <v>368</v>
      </c>
      <c r="S86" s="129" t="s">
        <v>368</v>
      </c>
      <c r="T86" s="129" t="s">
        <v>368</v>
      </c>
      <c r="U86" s="129" t="s">
        <v>368</v>
      </c>
      <c r="V86" s="129">
        <v>1</v>
      </c>
      <c r="W86" s="129" t="s">
        <v>368</v>
      </c>
      <c r="X86" s="129" t="s">
        <v>368</v>
      </c>
      <c r="Y86" s="129" t="s">
        <v>368</v>
      </c>
      <c r="Z86" s="129" t="s">
        <v>368</v>
      </c>
      <c r="AA86" s="129" t="s">
        <v>368</v>
      </c>
      <c r="AB86" s="129" t="s">
        <v>368</v>
      </c>
      <c r="AC86" s="129" t="s">
        <v>368</v>
      </c>
      <c r="AD86" s="129" t="s">
        <v>368</v>
      </c>
      <c r="AE86" s="129" t="s">
        <v>368</v>
      </c>
      <c r="AF86" s="129" t="s">
        <v>368</v>
      </c>
      <c r="AG86" s="129" t="s">
        <v>368</v>
      </c>
      <c r="AH86" s="129" t="s">
        <v>368</v>
      </c>
      <c r="AI86" s="129" t="s">
        <v>368</v>
      </c>
      <c r="AJ86" s="129" t="s">
        <v>368</v>
      </c>
      <c r="AK86" s="129" t="s">
        <v>368</v>
      </c>
      <c r="AL86" s="129" t="s">
        <v>368</v>
      </c>
      <c r="AM86" s="163"/>
      <c r="AN86" s="137">
        <v>3.7334058300000001</v>
      </c>
      <c r="AO86" s="163"/>
      <c r="AP86" s="137" t="s">
        <v>368</v>
      </c>
      <c r="AQ86" s="163"/>
      <c r="AR86" s="163"/>
      <c r="AS86" s="137" t="s">
        <v>368</v>
      </c>
      <c r="AT86" s="163"/>
    </row>
    <row r="87" spans="1:46" s="181" customFormat="1" ht="15.75">
      <c r="A87" s="129" t="s">
        <v>436</v>
      </c>
      <c r="B87" s="130" t="s">
        <v>437</v>
      </c>
      <c r="C87" s="129" t="s">
        <v>368</v>
      </c>
      <c r="D87" s="129" t="s">
        <v>368</v>
      </c>
      <c r="E87" s="129" t="s">
        <v>368</v>
      </c>
      <c r="F87" s="129" t="s">
        <v>368</v>
      </c>
      <c r="G87" s="129" t="s">
        <v>368</v>
      </c>
      <c r="H87" s="129" t="s">
        <v>368</v>
      </c>
      <c r="I87" s="129" t="s">
        <v>368</v>
      </c>
      <c r="J87" s="129" t="s">
        <v>368</v>
      </c>
      <c r="K87" s="129" t="s">
        <v>368</v>
      </c>
      <c r="L87" s="129" t="s">
        <v>368</v>
      </c>
      <c r="M87" s="129" t="s">
        <v>368</v>
      </c>
      <c r="N87" s="129" t="s">
        <v>368</v>
      </c>
      <c r="O87" s="129" t="s">
        <v>368</v>
      </c>
      <c r="P87" s="129" t="s">
        <v>368</v>
      </c>
      <c r="Q87" s="129" t="s">
        <v>368</v>
      </c>
      <c r="R87" s="129" t="s">
        <v>368</v>
      </c>
      <c r="S87" s="129" t="s">
        <v>368</v>
      </c>
      <c r="T87" s="129" t="s">
        <v>368</v>
      </c>
      <c r="U87" s="129" t="s">
        <v>368</v>
      </c>
      <c r="V87" s="129">
        <v>1</v>
      </c>
      <c r="W87" s="129" t="s">
        <v>368</v>
      </c>
      <c r="X87" s="129" t="s">
        <v>368</v>
      </c>
      <c r="Y87" s="129" t="s">
        <v>368</v>
      </c>
      <c r="Z87" s="129" t="s">
        <v>368</v>
      </c>
      <c r="AA87" s="129" t="s">
        <v>368</v>
      </c>
      <c r="AB87" s="129" t="s">
        <v>368</v>
      </c>
      <c r="AC87" s="129" t="s">
        <v>368</v>
      </c>
      <c r="AD87" s="129" t="s">
        <v>368</v>
      </c>
      <c r="AE87" s="129" t="s">
        <v>368</v>
      </c>
      <c r="AF87" s="129" t="s">
        <v>368</v>
      </c>
      <c r="AG87" s="129" t="s">
        <v>368</v>
      </c>
      <c r="AH87" s="129" t="s">
        <v>368</v>
      </c>
      <c r="AI87" s="129" t="s">
        <v>368</v>
      </c>
      <c r="AJ87" s="129" t="s">
        <v>368</v>
      </c>
      <c r="AK87" s="129" t="s">
        <v>368</v>
      </c>
      <c r="AL87" s="129" t="s">
        <v>368</v>
      </c>
      <c r="AM87" s="163"/>
      <c r="AN87" s="137">
        <v>1.545725</v>
      </c>
      <c r="AO87" s="163"/>
      <c r="AP87" s="137" t="s">
        <v>368</v>
      </c>
      <c r="AQ87" s="163"/>
      <c r="AR87" s="163"/>
      <c r="AS87" s="137" t="s">
        <v>368</v>
      </c>
      <c r="AT87" s="163"/>
    </row>
    <row r="88" spans="1:46" s="181" customFormat="1" ht="15.75">
      <c r="A88" s="129" t="s">
        <v>438</v>
      </c>
      <c r="B88" s="130" t="s">
        <v>439</v>
      </c>
      <c r="C88" s="129" t="s">
        <v>368</v>
      </c>
      <c r="D88" s="129" t="s">
        <v>368</v>
      </c>
      <c r="E88" s="129" t="s">
        <v>368</v>
      </c>
      <c r="F88" s="129" t="s">
        <v>368</v>
      </c>
      <c r="G88" s="129" t="s">
        <v>368</v>
      </c>
      <c r="H88" s="129" t="s">
        <v>368</v>
      </c>
      <c r="I88" s="129" t="s">
        <v>368</v>
      </c>
      <c r="J88" s="129" t="s">
        <v>368</v>
      </c>
      <c r="K88" s="129" t="s">
        <v>368</v>
      </c>
      <c r="L88" s="129" t="s">
        <v>368</v>
      </c>
      <c r="M88" s="129" t="s">
        <v>368</v>
      </c>
      <c r="N88" s="129" t="s">
        <v>368</v>
      </c>
      <c r="O88" s="129" t="s">
        <v>368</v>
      </c>
      <c r="P88" s="129" t="s">
        <v>368</v>
      </c>
      <c r="Q88" s="129" t="s">
        <v>368</v>
      </c>
      <c r="R88" s="129" t="s">
        <v>368</v>
      </c>
      <c r="S88" s="129" t="s">
        <v>368</v>
      </c>
      <c r="T88" s="129" t="s">
        <v>368</v>
      </c>
      <c r="U88" s="129" t="s">
        <v>368</v>
      </c>
      <c r="V88" s="129">
        <v>2</v>
      </c>
      <c r="W88" s="129" t="s">
        <v>368</v>
      </c>
      <c r="X88" s="129" t="s">
        <v>368</v>
      </c>
      <c r="Y88" s="129" t="s">
        <v>368</v>
      </c>
      <c r="Z88" s="129" t="s">
        <v>368</v>
      </c>
      <c r="AA88" s="129" t="s">
        <v>368</v>
      </c>
      <c r="AB88" s="129" t="s">
        <v>368</v>
      </c>
      <c r="AC88" s="129" t="s">
        <v>368</v>
      </c>
      <c r="AD88" s="129" t="s">
        <v>368</v>
      </c>
      <c r="AE88" s="129" t="s">
        <v>368</v>
      </c>
      <c r="AF88" s="129" t="s">
        <v>368</v>
      </c>
      <c r="AG88" s="129" t="s">
        <v>368</v>
      </c>
      <c r="AH88" s="129" t="s">
        <v>368</v>
      </c>
      <c r="AI88" s="129" t="s">
        <v>368</v>
      </c>
      <c r="AJ88" s="129" t="s">
        <v>368</v>
      </c>
      <c r="AK88" s="129" t="s">
        <v>368</v>
      </c>
      <c r="AL88" s="129" t="s">
        <v>368</v>
      </c>
      <c r="AM88" s="163"/>
      <c r="AN88" s="137">
        <v>3.895375</v>
      </c>
      <c r="AO88" s="163"/>
      <c r="AP88" s="137" t="s">
        <v>368</v>
      </c>
      <c r="AQ88" s="163"/>
      <c r="AR88" s="163"/>
      <c r="AS88" s="137" t="s">
        <v>368</v>
      </c>
      <c r="AT88" s="163"/>
    </row>
    <row r="89" spans="1:46" s="181" customFormat="1" ht="15.75">
      <c r="A89" s="129" t="s">
        <v>440</v>
      </c>
      <c r="B89" s="130" t="s">
        <v>441</v>
      </c>
      <c r="C89" s="129" t="s">
        <v>368</v>
      </c>
      <c r="D89" s="129" t="s">
        <v>368</v>
      </c>
      <c r="E89" s="129" t="s">
        <v>368</v>
      </c>
      <c r="F89" s="129" t="s">
        <v>368</v>
      </c>
      <c r="G89" s="129" t="s">
        <v>368</v>
      </c>
      <c r="H89" s="129" t="s">
        <v>368</v>
      </c>
      <c r="I89" s="129" t="s">
        <v>368</v>
      </c>
      <c r="J89" s="129" t="s">
        <v>368</v>
      </c>
      <c r="K89" s="129" t="s">
        <v>368</v>
      </c>
      <c r="L89" s="129" t="s">
        <v>368</v>
      </c>
      <c r="M89" s="129" t="s">
        <v>368</v>
      </c>
      <c r="N89" s="129" t="s">
        <v>368</v>
      </c>
      <c r="O89" s="129" t="s">
        <v>368</v>
      </c>
      <c r="P89" s="129" t="s">
        <v>368</v>
      </c>
      <c r="Q89" s="129" t="s">
        <v>368</v>
      </c>
      <c r="R89" s="129" t="s">
        <v>368</v>
      </c>
      <c r="S89" s="129" t="s">
        <v>368</v>
      </c>
      <c r="T89" s="129" t="s">
        <v>368</v>
      </c>
      <c r="U89" s="129" t="s">
        <v>368</v>
      </c>
      <c r="V89" s="129">
        <v>3</v>
      </c>
      <c r="W89" s="129" t="s">
        <v>368</v>
      </c>
      <c r="X89" s="129" t="s">
        <v>368</v>
      </c>
      <c r="Y89" s="129" t="s">
        <v>368</v>
      </c>
      <c r="Z89" s="129" t="s">
        <v>368</v>
      </c>
      <c r="AA89" s="129" t="s">
        <v>368</v>
      </c>
      <c r="AB89" s="129" t="s">
        <v>368</v>
      </c>
      <c r="AC89" s="129" t="s">
        <v>368</v>
      </c>
      <c r="AD89" s="129" t="s">
        <v>368</v>
      </c>
      <c r="AE89" s="129" t="s">
        <v>368</v>
      </c>
      <c r="AF89" s="129" t="s">
        <v>368</v>
      </c>
      <c r="AG89" s="129" t="s">
        <v>368</v>
      </c>
      <c r="AH89" s="129" t="s">
        <v>368</v>
      </c>
      <c r="AI89" s="129" t="s">
        <v>368</v>
      </c>
      <c r="AJ89" s="129" t="s">
        <v>368</v>
      </c>
      <c r="AK89" s="129" t="s">
        <v>368</v>
      </c>
      <c r="AL89" s="129" t="s">
        <v>368</v>
      </c>
      <c r="AM89" s="163"/>
      <c r="AN89" s="137">
        <v>2.5625000099999999</v>
      </c>
      <c r="AO89" s="163"/>
      <c r="AP89" s="137" t="s">
        <v>368</v>
      </c>
      <c r="AQ89" s="163"/>
      <c r="AR89" s="163"/>
      <c r="AS89" s="137" t="s">
        <v>368</v>
      </c>
      <c r="AT89" s="163"/>
    </row>
    <row r="90" spans="1:46" s="181" customFormat="1" ht="31.5">
      <c r="A90" s="129" t="s">
        <v>442</v>
      </c>
      <c r="B90" s="130" t="s">
        <v>443</v>
      </c>
      <c r="C90" s="129" t="s">
        <v>368</v>
      </c>
      <c r="D90" s="129" t="s">
        <v>368</v>
      </c>
      <c r="E90" s="129" t="s">
        <v>368</v>
      </c>
      <c r="F90" s="129" t="s">
        <v>368</v>
      </c>
      <c r="G90" s="129" t="s">
        <v>368</v>
      </c>
      <c r="H90" s="129" t="s">
        <v>368</v>
      </c>
      <c r="I90" s="129" t="s">
        <v>368</v>
      </c>
      <c r="J90" s="129" t="s">
        <v>368</v>
      </c>
      <c r="K90" s="129" t="s">
        <v>368</v>
      </c>
      <c r="L90" s="129" t="s">
        <v>368</v>
      </c>
      <c r="M90" s="129" t="s">
        <v>368</v>
      </c>
      <c r="N90" s="129" t="s">
        <v>368</v>
      </c>
      <c r="O90" s="129" t="s">
        <v>368</v>
      </c>
      <c r="P90" s="129" t="s">
        <v>368</v>
      </c>
      <c r="Q90" s="129" t="s">
        <v>368</v>
      </c>
      <c r="R90" s="129" t="s">
        <v>368</v>
      </c>
      <c r="S90" s="129" t="s">
        <v>368</v>
      </c>
      <c r="T90" s="129" t="s">
        <v>368</v>
      </c>
      <c r="U90" s="129" t="s">
        <v>368</v>
      </c>
      <c r="V90" s="129">
        <v>0</v>
      </c>
      <c r="W90" s="129" t="s">
        <v>368</v>
      </c>
      <c r="X90" s="129" t="s">
        <v>368</v>
      </c>
      <c r="Y90" s="129" t="s">
        <v>368</v>
      </c>
      <c r="Z90" s="129" t="s">
        <v>368</v>
      </c>
      <c r="AA90" s="129" t="s">
        <v>368</v>
      </c>
      <c r="AB90" s="129" t="s">
        <v>368</v>
      </c>
      <c r="AC90" s="129" t="s">
        <v>368</v>
      </c>
      <c r="AD90" s="129" t="s">
        <v>368</v>
      </c>
      <c r="AE90" s="129" t="s">
        <v>368</v>
      </c>
      <c r="AF90" s="129" t="s">
        <v>368</v>
      </c>
      <c r="AG90" s="129" t="s">
        <v>368</v>
      </c>
      <c r="AH90" s="129" t="s">
        <v>368</v>
      </c>
      <c r="AI90" s="129" t="s">
        <v>368</v>
      </c>
      <c r="AJ90" s="129" t="s">
        <v>368</v>
      </c>
      <c r="AK90" s="129" t="s">
        <v>368</v>
      </c>
      <c r="AL90" s="129" t="s">
        <v>368</v>
      </c>
      <c r="AM90" s="163"/>
      <c r="AN90" s="137">
        <v>0</v>
      </c>
      <c r="AO90" s="163"/>
      <c r="AP90" s="137" t="s">
        <v>368</v>
      </c>
      <c r="AQ90" s="163"/>
      <c r="AR90" s="163"/>
      <c r="AS90" s="137" t="s">
        <v>368</v>
      </c>
      <c r="AT90" s="163"/>
    </row>
    <row r="91" spans="1:46" s="181" customFormat="1" ht="47.25">
      <c r="A91" s="129" t="s">
        <v>444</v>
      </c>
      <c r="B91" s="130" t="s">
        <v>445</v>
      </c>
      <c r="C91" s="129" t="s">
        <v>368</v>
      </c>
      <c r="D91" s="129" t="s">
        <v>368</v>
      </c>
      <c r="E91" s="129" t="s">
        <v>368</v>
      </c>
      <c r="F91" s="129" t="s">
        <v>368</v>
      </c>
      <c r="G91" s="129" t="s">
        <v>368</v>
      </c>
      <c r="H91" s="129" t="s">
        <v>368</v>
      </c>
      <c r="I91" s="129" t="s">
        <v>368</v>
      </c>
      <c r="J91" s="129" t="s">
        <v>368</v>
      </c>
      <c r="K91" s="129" t="s">
        <v>368</v>
      </c>
      <c r="L91" s="129" t="s">
        <v>368</v>
      </c>
      <c r="M91" s="129" t="s">
        <v>368</v>
      </c>
      <c r="N91" s="129" t="s">
        <v>368</v>
      </c>
      <c r="O91" s="129" t="s">
        <v>368</v>
      </c>
      <c r="P91" s="129" t="s">
        <v>368</v>
      </c>
      <c r="Q91" s="129" t="s">
        <v>368</v>
      </c>
      <c r="R91" s="129" t="s">
        <v>368</v>
      </c>
      <c r="S91" s="129" t="s">
        <v>368</v>
      </c>
      <c r="T91" s="129" t="s">
        <v>368</v>
      </c>
      <c r="U91" s="129" t="s">
        <v>368</v>
      </c>
      <c r="V91" s="129">
        <v>1</v>
      </c>
      <c r="W91" s="129" t="s">
        <v>368</v>
      </c>
      <c r="X91" s="129" t="s">
        <v>368</v>
      </c>
      <c r="Y91" s="129" t="s">
        <v>368</v>
      </c>
      <c r="Z91" s="129" t="s">
        <v>368</v>
      </c>
      <c r="AA91" s="129" t="s">
        <v>368</v>
      </c>
      <c r="AB91" s="129" t="s">
        <v>368</v>
      </c>
      <c r="AC91" s="129" t="s">
        <v>368</v>
      </c>
      <c r="AD91" s="129" t="s">
        <v>368</v>
      </c>
      <c r="AE91" s="129" t="s">
        <v>368</v>
      </c>
      <c r="AF91" s="129" t="s">
        <v>368</v>
      </c>
      <c r="AG91" s="129" t="s">
        <v>368</v>
      </c>
      <c r="AH91" s="129" t="s">
        <v>368</v>
      </c>
      <c r="AI91" s="129" t="s">
        <v>368</v>
      </c>
      <c r="AJ91" s="129" t="s">
        <v>368</v>
      </c>
      <c r="AK91" s="129" t="s">
        <v>368</v>
      </c>
      <c r="AL91" s="129" t="s">
        <v>368</v>
      </c>
      <c r="AM91" s="163"/>
      <c r="AN91" s="137">
        <v>1.1710416666666668</v>
      </c>
      <c r="AO91" s="163"/>
      <c r="AP91" s="137" t="s">
        <v>368</v>
      </c>
      <c r="AQ91" s="163"/>
      <c r="AR91" s="163"/>
      <c r="AS91" s="137" t="s">
        <v>368</v>
      </c>
      <c r="AT91" s="163"/>
    </row>
    <row r="92" spans="1:46" s="181" customFormat="1" ht="15.75">
      <c r="A92" s="129" t="s">
        <v>446</v>
      </c>
      <c r="B92" s="130" t="s">
        <v>447</v>
      </c>
      <c r="C92" s="129" t="s">
        <v>368</v>
      </c>
      <c r="D92" s="129" t="s">
        <v>368</v>
      </c>
      <c r="E92" s="129" t="s">
        <v>368</v>
      </c>
      <c r="F92" s="129" t="s">
        <v>368</v>
      </c>
      <c r="G92" s="129" t="s">
        <v>368</v>
      </c>
      <c r="H92" s="129" t="s">
        <v>368</v>
      </c>
      <c r="I92" s="129" t="s">
        <v>368</v>
      </c>
      <c r="J92" s="129" t="s">
        <v>368</v>
      </c>
      <c r="K92" s="129" t="s">
        <v>368</v>
      </c>
      <c r="L92" s="129" t="s">
        <v>368</v>
      </c>
      <c r="M92" s="129" t="s">
        <v>368</v>
      </c>
      <c r="N92" s="129" t="s">
        <v>368</v>
      </c>
      <c r="O92" s="129" t="s">
        <v>368</v>
      </c>
      <c r="P92" s="129" t="s">
        <v>368</v>
      </c>
      <c r="Q92" s="129" t="s">
        <v>368</v>
      </c>
      <c r="R92" s="129" t="s">
        <v>368</v>
      </c>
      <c r="S92" s="129" t="s">
        <v>368</v>
      </c>
      <c r="T92" s="129" t="s">
        <v>368</v>
      </c>
      <c r="U92" s="129" t="s">
        <v>368</v>
      </c>
      <c r="V92" s="129" t="s">
        <v>368</v>
      </c>
      <c r="W92" s="129" t="s">
        <v>368</v>
      </c>
      <c r="X92" s="129" t="s">
        <v>368</v>
      </c>
      <c r="Y92" s="129" t="s">
        <v>368</v>
      </c>
      <c r="Z92" s="129" t="s">
        <v>368</v>
      </c>
      <c r="AA92" s="129" t="s">
        <v>368</v>
      </c>
      <c r="AB92" s="129" t="s">
        <v>368</v>
      </c>
      <c r="AC92" s="129" t="s">
        <v>368</v>
      </c>
      <c r="AD92" s="129" t="s">
        <v>368</v>
      </c>
      <c r="AE92" s="129" t="s">
        <v>368</v>
      </c>
      <c r="AF92" s="129" t="s">
        <v>368</v>
      </c>
      <c r="AG92" s="129" t="s">
        <v>368</v>
      </c>
      <c r="AH92" s="129" t="s">
        <v>368</v>
      </c>
      <c r="AI92" s="129" t="s">
        <v>368</v>
      </c>
      <c r="AJ92" s="129" t="s">
        <v>368</v>
      </c>
      <c r="AK92" s="129" t="s">
        <v>368</v>
      </c>
      <c r="AL92" s="129" t="s">
        <v>368</v>
      </c>
      <c r="AM92" s="163"/>
      <c r="AN92" s="137">
        <v>5.8875084000000001E-2</v>
      </c>
      <c r="AO92" s="163"/>
      <c r="AP92" s="137" t="s">
        <v>368</v>
      </c>
      <c r="AQ92" s="163"/>
      <c r="AR92" s="163"/>
      <c r="AS92" s="137" t="s">
        <v>368</v>
      </c>
      <c r="AT92" s="163"/>
    </row>
    <row r="93" spans="1:46" s="181" customFormat="1" ht="15.75">
      <c r="A93" s="129" t="s">
        <v>448</v>
      </c>
      <c r="B93" s="130" t="s">
        <v>449</v>
      </c>
      <c r="C93" s="129" t="s">
        <v>368</v>
      </c>
      <c r="D93" s="129" t="s">
        <v>368</v>
      </c>
      <c r="E93" s="129" t="s">
        <v>368</v>
      </c>
      <c r="F93" s="129" t="s">
        <v>368</v>
      </c>
      <c r="G93" s="129" t="s">
        <v>368</v>
      </c>
      <c r="H93" s="129" t="s">
        <v>368</v>
      </c>
      <c r="I93" s="129" t="s">
        <v>368</v>
      </c>
      <c r="J93" s="129" t="s">
        <v>368</v>
      </c>
      <c r="K93" s="129" t="s">
        <v>368</v>
      </c>
      <c r="L93" s="129" t="s">
        <v>368</v>
      </c>
      <c r="M93" s="129" t="s">
        <v>368</v>
      </c>
      <c r="N93" s="129" t="s">
        <v>368</v>
      </c>
      <c r="O93" s="129" t="s">
        <v>368</v>
      </c>
      <c r="P93" s="129" t="s">
        <v>368</v>
      </c>
      <c r="Q93" s="129" t="s">
        <v>368</v>
      </c>
      <c r="R93" s="129" t="s">
        <v>368</v>
      </c>
      <c r="S93" s="129" t="s">
        <v>368</v>
      </c>
      <c r="T93" s="129" t="s">
        <v>368</v>
      </c>
      <c r="U93" s="129" t="s">
        <v>368</v>
      </c>
      <c r="V93" s="129" t="s">
        <v>368</v>
      </c>
      <c r="W93" s="129" t="s">
        <v>368</v>
      </c>
      <c r="X93" s="129" t="s">
        <v>368</v>
      </c>
      <c r="Y93" s="129" t="s">
        <v>368</v>
      </c>
      <c r="Z93" s="129" t="s">
        <v>368</v>
      </c>
      <c r="AA93" s="129" t="s">
        <v>368</v>
      </c>
      <c r="AB93" s="129" t="s">
        <v>368</v>
      </c>
      <c r="AC93" s="129" t="s">
        <v>368</v>
      </c>
      <c r="AD93" s="129" t="s">
        <v>368</v>
      </c>
      <c r="AE93" s="129" t="s">
        <v>368</v>
      </c>
      <c r="AF93" s="129" t="s">
        <v>368</v>
      </c>
      <c r="AG93" s="129" t="s">
        <v>368</v>
      </c>
      <c r="AH93" s="129" t="s">
        <v>368</v>
      </c>
      <c r="AI93" s="129" t="s">
        <v>368</v>
      </c>
      <c r="AJ93" s="129" t="s">
        <v>368</v>
      </c>
      <c r="AK93" s="129" t="s">
        <v>368</v>
      </c>
      <c r="AL93" s="129" t="s">
        <v>368</v>
      </c>
      <c r="AM93" s="163"/>
      <c r="AN93" s="137">
        <v>0.27008324933333322</v>
      </c>
      <c r="AO93" s="163"/>
      <c r="AP93" s="137" t="s">
        <v>368</v>
      </c>
      <c r="AQ93" s="163"/>
      <c r="AR93" s="163"/>
      <c r="AS93" s="137" t="s">
        <v>368</v>
      </c>
      <c r="AT93" s="163"/>
    </row>
    <row r="94" spans="1:46" s="181" customFormat="1" ht="31.5">
      <c r="A94" s="129" t="s">
        <v>450</v>
      </c>
      <c r="B94" s="130" t="s">
        <v>451</v>
      </c>
      <c r="C94" s="129" t="s">
        <v>368</v>
      </c>
      <c r="D94" s="129" t="s">
        <v>368</v>
      </c>
      <c r="E94" s="129" t="s">
        <v>368</v>
      </c>
      <c r="F94" s="129" t="s">
        <v>368</v>
      </c>
      <c r="G94" s="129" t="s">
        <v>368</v>
      </c>
      <c r="H94" s="129" t="s">
        <v>368</v>
      </c>
      <c r="I94" s="129" t="s">
        <v>368</v>
      </c>
      <c r="J94" s="129" t="s">
        <v>368</v>
      </c>
      <c r="K94" s="129" t="s">
        <v>368</v>
      </c>
      <c r="L94" s="129" t="s">
        <v>368</v>
      </c>
      <c r="M94" s="129" t="s">
        <v>368</v>
      </c>
      <c r="N94" s="129" t="s">
        <v>368</v>
      </c>
      <c r="O94" s="129" t="s">
        <v>368</v>
      </c>
      <c r="P94" s="129" t="s">
        <v>368</v>
      </c>
      <c r="Q94" s="129" t="s">
        <v>368</v>
      </c>
      <c r="R94" s="129" t="s">
        <v>368</v>
      </c>
      <c r="S94" s="129" t="s">
        <v>368</v>
      </c>
      <c r="T94" s="129" t="s">
        <v>368</v>
      </c>
      <c r="U94" s="129" t="s">
        <v>368</v>
      </c>
      <c r="V94" s="129">
        <v>1</v>
      </c>
      <c r="W94" s="129" t="s">
        <v>368</v>
      </c>
      <c r="X94" s="129" t="s">
        <v>368</v>
      </c>
      <c r="Y94" s="129" t="s">
        <v>368</v>
      </c>
      <c r="Z94" s="129" t="s">
        <v>368</v>
      </c>
      <c r="AA94" s="129" t="s">
        <v>368</v>
      </c>
      <c r="AB94" s="129" t="s">
        <v>368</v>
      </c>
      <c r="AC94" s="129" t="s">
        <v>368</v>
      </c>
      <c r="AD94" s="129" t="s">
        <v>368</v>
      </c>
      <c r="AE94" s="129" t="s">
        <v>368</v>
      </c>
      <c r="AF94" s="129" t="s">
        <v>368</v>
      </c>
      <c r="AG94" s="129" t="s">
        <v>368</v>
      </c>
      <c r="AH94" s="129" t="s">
        <v>368</v>
      </c>
      <c r="AI94" s="129" t="s">
        <v>368</v>
      </c>
      <c r="AJ94" s="129" t="s">
        <v>368</v>
      </c>
      <c r="AK94" s="129" t="s">
        <v>368</v>
      </c>
      <c r="AL94" s="129" t="s">
        <v>368</v>
      </c>
      <c r="AM94" s="163"/>
      <c r="AN94" s="137">
        <v>1.8429008333333332</v>
      </c>
      <c r="AO94" s="163"/>
      <c r="AP94" s="137" t="s">
        <v>368</v>
      </c>
      <c r="AQ94" s="163"/>
      <c r="AR94" s="163"/>
      <c r="AS94" s="137" t="s">
        <v>368</v>
      </c>
      <c r="AT94" s="163"/>
    </row>
    <row r="95" spans="1:46" s="181" customFormat="1" ht="31.5">
      <c r="A95" s="129" t="s">
        <v>452</v>
      </c>
      <c r="B95" s="130" t="s">
        <v>453</v>
      </c>
      <c r="C95" s="129" t="s">
        <v>368</v>
      </c>
      <c r="D95" s="129" t="s">
        <v>368</v>
      </c>
      <c r="E95" s="129" t="s">
        <v>368</v>
      </c>
      <c r="F95" s="129" t="s">
        <v>368</v>
      </c>
      <c r="G95" s="129" t="s">
        <v>368</v>
      </c>
      <c r="H95" s="129" t="s">
        <v>368</v>
      </c>
      <c r="I95" s="129" t="s">
        <v>368</v>
      </c>
      <c r="J95" s="129" t="s">
        <v>368</v>
      </c>
      <c r="K95" s="129" t="s">
        <v>368</v>
      </c>
      <c r="L95" s="129" t="s">
        <v>368</v>
      </c>
      <c r="M95" s="129" t="s">
        <v>368</v>
      </c>
      <c r="N95" s="129" t="s">
        <v>368</v>
      </c>
      <c r="O95" s="129" t="s">
        <v>368</v>
      </c>
      <c r="P95" s="129" t="s">
        <v>368</v>
      </c>
      <c r="Q95" s="129" t="s">
        <v>368</v>
      </c>
      <c r="R95" s="129" t="s">
        <v>368</v>
      </c>
      <c r="S95" s="129" t="s">
        <v>368</v>
      </c>
      <c r="T95" s="129" t="s">
        <v>368</v>
      </c>
      <c r="U95" s="129" t="s">
        <v>368</v>
      </c>
      <c r="V95" s="129" t="s">
        <v>368</v>
      </c>
      <c r="W95" s="129" t="s">
        <v>368</v>
      </c>
      <c r="X95" s="129" t="s">
        <v>368</v>
      </c>
      <c r="Y95" s="129" t="s">
        <v>368</v>
      </c>
      <c r="Z95" s="129" t="s">
        <v>368</v>
      </c>
      <c r="AA95" s="129" t="s">
        <v>368</v>
      </c>
      <c r="AB95" s="129" t="s">
        <v>368</v>
      </c>
      <c r="AC95" s="129" t="s">
        <v>368</v>
      </c>
      <c r="AD95" s="129" t="s">
        <v>368</v>
      </c>
      <c r="AE95" s="129" t="s">
        <v>368</v>
      </c>
      <c r="AF95" s="129" t="s">
        <v>368</v>
      </c>
      <c r="AG95" s="129" t="s">
        <v>368</v>
      </c>
      <c r="AH95" s="129" t="s">
        <v>368</v>
      </c>
      <c r="AI95" s="129" t="s">
        <v>368</v>
      </c>
      <c r="AJ95" s="129" t="s">
        <v>368</v>
      </c>
      <c r="AK95" s="129" t="s">
        <v>368</v>
      </c>
      <c r="AL95" s="129" t="s">
        <v>368</v>
      </c>
      <c r="AM95" s="163"/>
      <c r="AN95" s="137">
        <v>0</v>
      </c>
      <c r="AO95" s="163"/>
      <c r="AP95" s="137" t="s">
        <v>368</v>
      </c>
      <c r="AQ95" s="163"/>
      <c r="AR95" s="163"/>
      <c r="AS95" s="137" t="s">
        <v>368</v>
      </c>
      <c r="AT95" s="163"/>
    </row>
    <row r="96" spans="1:46" s="181" customFormat="1" ht="47.25">
      <c r="A96" s="129" t="s">
        <v>454</v>
      </c>
      <c r="B96" s="130" t="s">
        <v>455</v>
      </c>
      <c r="C96" s="129" t="s">
        <v>368</v>
      </c>
      <c r="D96" s="129" t="s">
        <v>368</v>
      </c>
      <c r="E96" s="129" t="s">
        <v>368</v>
      </c>
      <c r="F96" s="129" t="s">
        <v>368</v>
      </c>
      <c r="G96" s="129" t="s">
        <v>368</v>
      </c>
      <c r="H96" s="129" t="s">
        <v>368</v>
      </c>
      <c r="I96" s="129" t="s">
        <v>368</v>
      </c>
      <c r="J96" s="129" t="s">
        <v>368</v>
      </c>
      <c r="K96" s="129" t="s">
        <v>368</v>
      </c>
      <c r="L96" s="129" t="s">
        <v>368</v>
      </c>
      <c r="M96" s="129" t="s">
        <v>368</v>
      </c>
      <c r="N96" s="129" t="s">
        <v>368</v>
      </c>
      <c r="O96" s="129" t="s">
        <v>368</v>
      </c>
      <c r="P96" s="129" t="s">
        <v>368</v>
      </c>
      <c r="Q96" s="129" t="s">
        <v>368</v>
      </c>
      <c r="R96" s="129" t="s">
        <v>368</v>
      </c>
      <c r="S96" s="129" t="s">
        <v>368</v>
      </c>
      <c r="T96" s="129" t="s">
        <v>368</v>
      </c>
      <c r="U96" s="129" t="s">
        <v>368</v>
      </c>
      <c r="V96" s="129" t="s">
        <v>368</v>
      </c>
      <c r="W96" s="129" t="s">
        <v>368</v>
      </c>
      <c r="X96" s="129" t="s">
        <v>368</v>
      </c>
      <c r="Y96" s="129" t="s">
        <v>368</v>
      </c>
      <c r="Z96" s="129" t="s">
        <v>368</v>
      </c>
      <c r="AA96" s="129" t="s">
        <v>368</v>
      </c>
      <c r="AB96" s="129" t="s">
        <v>368</v>
      </c>
      <c r="AC96" s="129" t="s">
        <v>368</v>
      </c>
      <c r="AD96" s="129" t="s">
        <v>368</v>
      </c>
      <c r="AE96" s="129" t="s">
        <v>368</v>
      </c>
      <c r="AF96" s="129" t="s">
        <v>368</v>
      </c>
      <c r="AG96" s="129" t="s">
        <v>368</v>
      </c>
      <c r="AH96" s="129" t="s">
        <v>368</v>
      </c>
      <c r="AI96" s="129" t="s">
        <v>368</v>
      </c>
      <c r="AJ96" s="129" t="s">
        <v>368</v>
      </c>
      <c r="AK96" s="129" t="s">
        <v>368</v>
      </c>
      <c r="AL96" s="129" t="s">
        <v>368</v>
      </c>
      <c r="AM96" s="163"/>
      <c r="AN96" s="137">
        <v>0</v>
      </c>
      <c r="AO96" s="163"/>
      <c r="AP96" s="137" t="s">
        <v>368</v>
      </c>
      <c r="AQ96" s="163"/>
      <c r="AR96" s="163"/>
      <c r="AS96" s="137" t="s">
        <v>368</v>
      </c>
      <c r="AT96" s="163"/>
    </row>
    <row r="97" spans="1:46" s="145" customFormat="1" ht="15.75">
      <c r="A97" s="160"/>
      <c r="B97" s="144"/>
      <c r="C97" s="161"/>
      <c r="D97" s="161"/>
      <c r="E97" s="161"/>
      <c r="F97" s="161"/>
      <c r="G97" s="161"/>
      <c r="H97" s="161"/>
      <c r="I97" s="161"/>
      <c r="J97" s="162"/>
      <c r="K97" s="162"/>
      <c r="L97" s="162"/>
      <c r="M97" s="162"/>
      <c r="N97" s="161"/>
      <c r="O97" s="161"/>
      <c r="P97" s="161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</row>
    <row r="98" spans="1:46" s="145" customFormat="1" ht="15.75">
      <c r="A98" s="160"/>
      <c r="B98" s="144"/>
      <c r="C98" s="161"/>
      <c r="D98" s="161"/>
      <c r="E98" s="161"/>
      <c r="F98" s="161"/>
      <c r="G98" s="161"/>
      <c r="H98" s="161"/>
      <c r="I98" s="161"/>
      <c r="J98" s="162"/>
      <c r="K98" s="162"/>
      <c r="L98" s="162"/>
      <c r="M98" s="162"/>
      <c r="N98" s="161"/>
      <c r="O98" s="161"/>
      <c r="P98" s="161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</row>
    <row r="100" spans="1:46" s="87" customFormat="1" ht="18" customHeight="1">
      <c r="A100" s="296" t="s">
        <v>230</v>
      </c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</row>
    <row r="101" spans="1:46" s="87" customFormat="1" ht="17.25" customHeight="1">
      <c r="A101" s="296" t="s">
        <v>231</v>
      </c>
      <c r="B101" s="296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6"/>
      <c r="AR101" s="296"/>
      <c r="AS101" s="296"/>
      <c r="AT101" s="296"/>
    </row>
    <row r="102" spans="1:46" ht="15" customHeight="1">
      <c r="A102" s="291" t="s">
        <v>232</v>
      </c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  <c r="O102" s="291"/>
      <c r="P102" s="291"/>
      <c r="Q102" s="291"/>
      <c r="R102" s="291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  <c r="AM102" s="291"/>
      <c r="AN102" s="291"/>
      <c r="AO102" s="291"/>
      <c r="AP102" s="291"/>
      <c r="AQ102" s="291"/>
      <c r="AR102" s="291"/>
      <c r="AS102" s="291"/>
      <c r="AT102" s="291"/>
    </row>
    <row r="103" spans="1:46" ht="38.25" customHeight="1">
      <c r="A103" s="292" t="s">
        <v>270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</row>
    <row r="104" spans="1:46" ht="17.25" customHeight="1">
      <c r="A104" s="293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3"/>
      <c r="AO104" s="293"/>
      <c r="AP104" s="293"/>
      <c r="AQ104" s="293"/>
      <c r="AR104" s="293"/>
      <c r="AS104" s="293"/>
      <c r="AT104" s="293"/>
    </row>
  </sheetData>
  <mergeCells count="40">
    <mergeCell ref="R2:S2"/>
    <mergeCell ref="T2:U2"/>
    <mergeCell ref="A5:AT5"/>
    <mergeCell ref="A8:AT8"/>
    <mergeCell ref="AP13:AQ13"/>
    <mergeCell ref="I13:J13"/>
    <mergeCell ref="K13:L13"/>
    <mergeCell ref="AS12:AT12"/>
    <mergeCell ref="AE13:AF13"/>
    <mergeCell ref="AH13:AI13"/>
    <mergeCell ref="AL13:AM13"/>
    <mergeCell ref="AJ13:AK13"/>
    <mergeCell ref="A4:AT4"/>
    <mergeCell ref="B11:B14"/>
    <mergeCell ref="C11:C14"/>
    <mergeCell ref="A6:AT6"/>
    <mergeCell ref="A9:AT9"/>
    <mergeCell ref="AH12:AM12"/>
    <mergeCell ref="AN13:AO13"/>
    <mergeCell ref="AS13:AT13"/>
    <mergeCell ref="A10:AT10"/>
    <mergeCell ref="A11:A14"/>
    <mergeCell ref="S13:T13"/>
    <mergeCell ref="AN12:AR12"/>
    <mergeCell ref="AA13:AB13"/>
    <mergeCell ref="D11:AT11"/>
    <mergeCell ref="O12:V12"/>
    <mergeCell ref="A102:AT102"/>
    <mergeCell ref="A103:AT103"/>
    <mergeCell ref="A104:AT104"/>
    <mergeCell ref="W12:AB12"/>
    <mergeCell ref="AC12:AG12"/>
    <mergeCell ref="M13:N13"/>
    <mergeCell ref="Y13:Z13"/>
    <mergeCell ref="A100:AT100"/>
    <mergeCell ref="A101:AT101"/>
    <mergeCell ref="AC13:AD13"/>
    <mergeCell ref="Q13:R13"/>
    <mergeCell ref="W13:X13"/>
    <mergeCell ref="D12:N12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BG101"/>
  <sheetViews>
    <sheetView view="pageBreakPreview" topLeftCell="A58" zoomScale="70" zoomScaleNormal="100" zoomScaleSheetLayoutView="70" workbookViewId="0">
      <selection activeCell="W21" sqref="W21"/>
    </sheetView>
  </sheetViews>
  <sheetFormatPr defaultRowHeight="12"/>
  <cols>
    <col min="1" max="1" width="9.75" style="180" customWidth="1"/>
    <col min="2" max="2" width="33.875" style="180" customWidth="1"/>
    <col min="3" max="8" width="12.75" style="180" customWidth="1"/>
    <col min="9" max="9" width="8.125" style="180" customWidth="1"/>
    <col min="10" max="10" width="8.125" style="180" hidden="1" customWidth="1"/>
    <col min="11" max="11" width="8.125" style="180" customWidth="1"/>
    <col min="12" max="12" width="8.125" style="180" hidden="1" customWidth="1"/>
    <col min="13" max="13" width="8.125" style="180" customWidth="1"/>
    <col min="14" max="14" width="8.125" style="180" hidden="1" customWidth="1"/>
    <col min="15" max="17" width="8.125" style="180" customWidth="1"/>
    <col min="18" max="18" width="8.125" style="180" hidden="1" customWidth="1"/>
    <col min="19" max="19" width="8.125" style="180" customWidth="1"/>
    <col min="20" max="20" width="8.125" style="180" hidden="1" customWidth="1"/>
    <col min="21" max="21" width="11.5" style="180" customWidth="1"/>
    <col min="22" max="23" width="8.125" style="180" customWidth="1"/>
    <col min="24" max="24" width="8.125" style="180" hidden="1" customWidth="1"/>
    <col min="25" max="25" width="8.125" style="180" customWidth="1"/>
    <col min="26" max="26" width="8.125" style="180" hidden="1" customWidth="1"/>
    <col min="27" max="27" width="8.125" style="180" customWidth="1"/>
    <col min="28" max="28" width="8.125" style="180" hidden="1" customWidth="1"/>
    <col min="29" max="29" width="8.125" style="180" customWidth="1"/>
    <col min="30" max="30" width="8.125" style="180" hidden="1" customWidth="1"/>
    <col min="31" max="31" width="8.125" style="180" customWidth="1"/>
    <col min="32" max="33" width="8.125" style="180" hidden="1" customWidth="1"/>
    <col min="34" max="34" width="8.125" style="180" customWidth="1"/>
    <col min="35" max="35" width="8.125" style="180" hidden="1" customWidth="1"/>
    <col min="36" max="36" width="8.125" style="180" customWidth="1"/>
    <col min="37" max="37" width="8.125" style="180" hidden="1" customWidth="1"/>
    <col min="38" max="38" width="8.125" style="180" customWidth="1"/>
    <col min="39" max="39" width="8.125" style="180" hidden="1" customWidth="1"/>
    <col min="40" max="40" width="16.375" style="180" customWidth="1"/>
    <col min="41" max="41" width="8.125" style="180" hidden="1" customWidth="1"/>
    <col min="42" max="42" width="15.25" style="180" customWidth="1"/>
    <col min="43" max="44" width="8.125" style="180" hidden="1" customWidth="1"/>
    <col min="45" max="45" width="14.75" style="180" customWidth="1"/>
    <col min="46" max="46" width="8.125" style="180" hidden="1" customWidth="1"/>
    <col min="47" max="16384" width="9" style="180"/>
  </cols>
  <sheetData>
    <row r="2" spans="1:59" ht="15.75">
      <c r="Q2" s="177"/>
      <c r="R2" s="302"/>
      <c r="S2" s="302"/>
      <c r="T2" s="302"/>
      <c r="U2" s="302"/>
      <c r="V2" s="177"/>
    </row>
    <row r="3" spans="1:59">
      <c r="Q3" s="16"/>
      <c r="R3" s="16"/>
      <c r="S3" s="16"/>
      <c r="T3" s="16"/>
      <c r="U3" s="16"/>
      <c r="V3" s="16"/>
    </row>
    <row r="4" spans="1:59" ht="18.75">
      <c r="A4" s="303" t="s">
        <v>138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</row>
    <row r="5" spans="1:59" ht="18.75">
      <c r="A5" s="303" t="s">
        <v>142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</row>
    <row r="6" spans="1:59" ht="18.75">
      <c r="A6" s="305" t="s">
        <v>406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/>
    </row>
    <row r="7" spans="1:59" ht="15.75" customHeight="1"/>
    <row r="8" spans="1:59" ht="21.75" customHeight="1">
      <c r="A8" s="304" t="str">
        <f>'1'!A7:T7</f>
        <v xml:space="preserve">Акционерное общество "Тамбовская сетевая компания" 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</row>
    <row r="9" spans="1:59" ht="15.75" customHeight="1">
      <c r="A9" s="300" t="s">
        <v>141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</row>
    <row r="10" spans="1:59" s="16" customFormat="1" ht="15.75" customHeight="1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</row>
    <row r="11" spans="1:59" s="11" customFormat="1" ht="33.75" customHeight="1">
      <c r="A11" s="294" t="s">
        <v>72</v>
      </c>
      <c r="B11" s="294" t="s">
        <v>18</v>
      </c>
      <c r="C11" s="294" t="s">
        <v>1</v>
      </c>
      <c r="D11" s="297" t="s">
        <v>143</v>
      </c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</row>
    <row r="12" spans="1:59" ht="176.25" customHeight="1">
      <c r="A12" s="294"/>
      <c r="B12" s="294"/>
      <c r="C12" s="294"/>
      <c r="D12" s="297" t="s">
        <v>27</v>
      </c>
      <c r="E12" s="298"/>
      <c r="F12" s="298"/>
      <c r="G12" s="298"/>
      <c r="H12" s="298"/>
      <c r="I12" s="298"/>
      <c r="J12" s="298"/>
      <c r="K12" s="298"/>
      <c r="L12" s="298"/>
      <c r="M12" s="298"/>
      <c r="N12" s="299"/>
      <c r="O12" s="297" t="s">
        <v>28</v>
      </c>
      <c r="P12" s="298"/>
      <c r="Q12" s="298"/>
      <c r="R12" s="298"/>
      <c r="S12" s="298"/>
      <c r="T12" s="298"/>
      <c r="U12" s="298"/>
      <c r="V12" s="299"/>
      <c r="W12" s="294" t="s">
        <v>23</v>
      </c>
      <c r="X12" s="294"/>
      <c r="Y12" s="294"/>
      <c r="Z12" s="294"/>
      <c r="AA12" s="294"/>
      <c r="AB12" s="294"/>
      <c r="AC12" s="294" t="s">
        <v>24</v>
      </c>
      <c r="AD12" s="294"/>
      <c r="AE12" s="294"/>
      <c r="AF12" s="294"/>
      <c r="AG12" s="294"/>
      <c r="AH12" s="294" t="s">
        <v>19</v>
      </c>
      <c r="AI12" s="294"/>
      <c r="AJ12" s="294"/>
      <c r="AK12" s="294"/>
      <c r="AL12" s="294"/>
      <c r="AM12" s="294"/>
      <c r="AN12" s="294" t="s">
        <v>21</v>
      </c>
      <c r="AO12" s="294"/>
      <c r="AP12" s="294"/>
      <c r="AQ12" s="294"/>
      <c r="AR12" s="294"/>
      <c r="AS12" s="294" t="s">
        <v>22</v>
      </c>
      <c r="AT12" s="294"/>
    </row>
    <row r="13" spans="1:59" s="12" customFormat="1" ht="197.25" customHeight="1">
      <c r="A13" s="294"/>
      <c r="B13" s="294"/>
      <c r="C13" s="294"/>
      <c r="D13" s="178" t="s">
        <v>373</v>
      </c>
      <c r="E13" s="178" t="s">
        <v>374</v>
      </c>
      <c r="F13" s="178" t="s">
        <v>375</v>
      </c>
      <c r="G13" s="178" t="s">
        <v>376</v>
      </c>
      <c r="H13" s="178" t="s">
        <v>377</v>
      </c>
      <c r="I13" s="295" t="s">
        <v>378</v>
      </c>
      <c r="J13" s="295"/>
      <c r="K13" s="295" t="s">
        <v>379</v>
      </c>
      <c r="L13" s="295"/>
      <c r="M13" s="295" t="s">
        <v>380</v>
      </c>
      <c r="N13" s="295"/>
      <c r="O13" s="178" t="s">
        <v>381</v>
      </c>
      <c r="P13" s="178" t="s">
        <v>407</v>
      </c>
      <c r="Q13" s="295" t="s">
        <v>382</v>
      </c>
      <c r="R13" s="295"/>
      <c r="S13" s="295" t="s">
        <v>383</v>
      </c>
      <c r="T13" s="295"/>
      <c r="U13" s="251" t="s">
        <v>384</v>
      </c>
      <c r="V13" s="251" t="s">
        <v>523</v>
      </c>
      <c r="W13" s="295" t="s">
        <v>385</v>
      </c>
      <c r="X13" s="295"/>
      <c r="Y13" s="295" t="s">
        <v>386</v>
      </c>
      <c r="Z13" s="295"/>
      <c r="AA13" s="295" t="s">
        <v>387</v>
      </c>
      <c r="AB13" s="295"/>
      <c r="AC13" s="295" t="s">
        <v>388</v>
      </c>
      <c r="AD13" s="295"/>
      <c r="AE13" s="295" t="s">
        <v>389</v>
      </c>
      <c r="AF13" s="295"/>
      <c r="AG13" s="178"/>
      <c r="AH13" s="295" t="s">
        <v>390</v>
      </c>
      <c r="AI13" s="295"/>
      <c r="AJ13" s="295" t="s">
        <v>391</v>
      </c>
      <c r="AK13" s="295"/>
      <c r="AL13" s="295" t="s">
        <v>392</v>
      </c>
      <c r="AM13" s="295"/>
      <c r="AN13" s="295" t="s">
        <v>522</v>
      </c>
      <c r="AO13" s="295"/>
      <c r="AP13" s="295" t="s">
        <v>392</v>
      </c>
      <c r="AQ13" s="295"/>
      <c r="AR13" s="178"/>
      <c r="AS13" s="295" t="s">
        <v>393</v>
      </c>
      <c r="AT13" s="295"/>
    </row>
    <row r="14" spans="1:59" ht="128.25" hidden="1" customHeight="1">
      <c r="A14" s="294"/>
      <c r="B14" s="294"/>
      <c r="C14" s="294"/>
      <c r="D14" s="179"/>
      <c r="E14" s="179"/>
      <c r="F14" s="179"/>
      <c r="G14" s="179"/>
      <c r="H14" s="179"/>
      <c r="I14" s="18" t="s">
        <v>131</v>
      </c>
      <c r="J14" s="18" t="s">
        <v>66</v>
      </c>
      <c r="K14" s="18" t="s">
        <v>131</v>
      </c>
      <c r="L14" s="18" t="s">
        <v>66</v>
      </c>
      <c r="M14" s="18" t="s">
        <v>131</v>
      </c>
      <c r="N14" s="18" t="s">
        <v>66</v>
      </c>
      <c r="O14" s="18"/>
      <c r="P14" s="18"/>
      <c r="Q14" s="18" t="s">
        <v>131</v>
      </c>
      <c r="R14" s="18" t="s">
        <v>66</v>
      </c>
      <c r="S14" s="18" t="s">
        <v>131</v>
      </c>
      <c r="T14" s="18" t="s">
        <v>66</v>
      </c>
      <c r="U14" s="18" t="s">
        <v>131</v>
      </c>
      <c r="V14" s="18" t="s">
        <v>66</v>
      </c>
      <c r="W14" s="18" t="s">
        <v>131</v>
      </c>
      <c r="X14" s="18" t="s">
        <v>66</v>
      </c>
      <c r="Y14" s="18" t="s">
        <v>131</v>
      </c>
      <c r="Z14" s="18" t="s">
        <v>66</v>
      </c>
      <c r="AA14" s="18" t="s">
        <v>131</v>
      </c>
      <c r="AB14" s="18" t="s">
        <v>66</v>
      </c>
      <c r="AC14" s="18" t="s">
        <v>131</v>
      </c>
      <c r="AD14" s="18" t="s">
        <v>66</v>
      </c>
      <c r="AE14" s="18" t="s">
        <v>131</v>
      </c>
      <c r="AF14" s="18" t="s">
        <v>66</v>
      </c>
      <c r="AG14" s="18" t="s">
        <v>66</v>
      </c>
      <c r="AH14" s="18" t="s">
        <v>131</v>
      </c>
      <c r="AI14" s="18" t="s">
        <v>66</v>
      </c>
      <c r="AJ14" s="18" t="s">
        <v>131</v>
      </c>
      <c r="AK14" s="18" t="s">
        <v>66</v>
      </c>
      <c r="AL14" s="18" t="s">
        <v>131</v>
      </c>
      <c r="AM14" s="18" t="s">
        <v>66</v>
      </c>
      <c r="AN14" s="18" t="s">
        <v>131</v>
      </c>
      <c r="AO14" s="18" t="s">
        <v>66</v>
      </c>
      <c r="AP14" s="18" t="s">
        <v>131</v>
      </c>
      <c r="AQ14" s="18" t="s">
        <v>66</v>
      </c>
      <c r="AR14" s="18" t="s">
        <v>66</v>
      </c>
      <c r="AS14" s="18" t="s">
        <v>131</v>
      </c>
      <c r="AT14" s="18" t="s">
        <v>66</v>
      </c>
    </row>
    <row r="15" spans="1:59" s="181" customFormat="1" ht="15.75">
      <c r="A15" s="20">
        <v>1</v>
      </c>
      <c r="B15" s="13">
        <v>2</v>
      </c>
      <c r="C15" s="20">
        <v>3</v>
      </c>
      <c r="D15" s="26" t="s">
        <v>38</v>
      </c>
      <c r="E15" s="26" t="s">
        <v>45</v>
      </c>
      <c r="F15" s="26" t="s">
        <v>399</v>
      </c>
      <c r="G15" s="26" t="s">
        <v>59</v>
      </c>
      <c r="H15" s="26" t="s">
        <v>400</v>
      </c>
      <c r="I15" s="26" t="s">
        <v>401</v>
      </c>
      <c r="J15" s="26" t="s">
        <v>402</v>
      </c>
      <c r="K15" s="26" t="s">
        <v>402</v>
      </c>
      <c r="L15" s="26" t="s">
        <v>404</v>
      </c>
      <c r="M15" s="26" t="s">
        <v>403</v>
      </c>
      <c r="N15" s="26" t="s">
        <v>68</v>
      </c>
      <c r="O15" s="26" t="s">
        <v>33</v>
      </c>
      <c r="P15" s="26" t="s">
        <v>34</v>
      </c>
      <c r="Q15" s="26" t="s">
        <v>396</v>
      </c>
      <c r="R15" s="26" t="s">
        <v>46</v>
      </c>
      <c r="S15" s="26" t="s">
        <v>46</v>
      </c>
      <c r="T15" s="26" t="s">
        <v>398</v>
      </c>
      <c r="U15" s="26" t="s">
        <v>397</v>
      </c>
      <c r="V15" s="26" t="s">
        <v>398</v>
      </c>
      <c r="W15" s="26" t="s">
        <v>36</v>
      </c>
      <c r="X15" s="26" t="s">
        <v>37</v>
      </c>
      <c r="Y15" s="26" t="s">
        <v>37</v>
      </c>
      <c r="Z15" s="26" t="s">
        <v>36</v>
      </c>
      <c r="AA15" s="26" t="s">
        <v>394</v>
      </c>
      <c r="AB15" s="26" t="s">
        <v>67</v>
      </c>
      <c r="AC15" s="26" t="s">
        <v>48</v>
      </c>
      <c r="AD15" s="26" t="s">
        <v>49</v>
      </c>
      <c r="AE15" s="26" t="s">
        <v>49</v>
      </c>
      <c r="AF15" s="26" t="s">
        <v>60</v>
      </c>
      <c r="AG15" s="26" t="s">
        <v>69</v>
      </c>
      <c r="AH15" s="26" t="s">
        <v>51</v>
      </c>
      <c r="AI15" s="26" t="s">
        <v>52</v>
      </c>
      <c r="AJ15" s="26" t="s">
        <v>52</v>
      </c>
      <c r="AK15" s="26" t="s">
        <v>56</v>
      </c>
      <c r="AL15" s="26" t="s">
        <v>395</v>
      </c>
      <c r="AM15" s="26" t="s">
        <v>70</v>
      </c>
      <c r="AN15" s="26" t="s">
        <v>61</v>
      </c>
      <c r="AO15" s="26" t="s">
        <v>62</v>
      </c>
      <c r="AP15" s="26" t="s">
        <v>62</v>
      </c>
      <c r="AQ15" s="26" t="s">
        <v>63</v>
      </c>
      <c r="AR15" s="26" t="s">
        <v>71</v>
      </c>
      <c r="AS15" s="26" t="s">
        <v>64</v>
      </c>
      <c r="AT15" s="26" t="s">
        <v>65</v>
      </c>
    </row>
    <row r="16" spans="1:59" s="181" customFormat="1" ht="31.5">
      <c r="A16" s="115" t="s">
        <v>276</v>
      </c>
      <c r="B16" s="116" t="s">
        <v>277</v>
      </c>
      <c r="C16" s="115" t="s">
        <v>275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20"/>
      <c r="K16" s="135">
        <v>0</v>
      </c>
      <c r="L16" s="20"/>
      <c r="M16" s="135">
        <v>0</v>
      </c>
      <c r="N16" s="13"/>
      <c r="O16" s="135">
        <v>0</v>
      </c>
      <c r="P16" s="135">
        <v>0</v>
      </c>
      <c r="Q16" s="135">
        <v>0</v>
      </c>
      <c r="R16" s="15"/>
      <c r="S16" s="135">
        <v>0</v>
      </c>
      <c r="T16" s="15"/>
      <c r="U16" s="135">
        <v>0</v>
      </c>
      <c r="V16" s="135">
        <v>0</v>
      </c>
      <c r="W16" s="135">
        <v>0</v>
      </c>
      <c r="X16" s="15"/>
      <c r="Y16" s="135">
        <v>0</v>
      </c>
      <c r="Z16" s="15"/>
      <c r="AA16" s="135">
        <v>0</v>
      </c>
      <c r="AB16" s="15"/>
      <c r="AC16" s="135">
        <v>0</v>
      </c>
      <c r="AD16" s="15"/>
      <c r="AE16" s="135">
        <v>0</v>
      </c>
      <c r="AF16" s="15"/>
      <c r="AG16" s="15"/>
      <c r="AH16" s="135">
        <v>0</v>
      </c>
      <c r="AI16" s="15"/>
      <c r="AJ16" s="135">
        <v>0</v>
      </c>
      <c r="AK16" s="15"/>
      <c r="AL16" s="135">
        <v>0</v>
      </c>
      <c r="AM16" s="15"/>
      <c r="AN16" s="135">
        <v>0</v>
      </c>
      <c r="AO16" s="15"/>
      <c r="AP16" s="135">
        <v>0</v>
      </c>
      <c r="AQ16" s="15"/>
      <c r="AR16" s="15"/>
      <c r="AS16" s="135">
        <v>0</v>
      </c>
      <c r="AT16" s="15"/>
    </row>
    <row r="17" spans="1:46" s="181" customFormat="1" ht="31.5">
      <c r="A17" s="115" t="s">
        <v>278</v>
      </c>
      <c r="B17" s="116" t="s">
        <v>279</v>
      </c>
      <c r="C17" s="115" t="s">
        <v>275</v>
      </c>
      <c r="D17" s="135">
        <f>D42</f>
        <v>0</v>
      </c>
      <c r="E17" s="135">
        <f t="shared" ref="E17:I17" si="0">E42</f>
        <v>0</v>
      </c>
      <c r="F17" s="135">
        <f t="shared" si="0"/>
        <v>0</v>
      </c>
      <c r="G17" s="135">
        <f t="shared" si="0"/>
        <v>0</v>
      </c>
      <c r="H17" s="135">
        <f t="shared" si="0"/>
        <v>0</v>
      </c>
      <c r="I17" s="135">
        <f t="shared" si="0"/>
        <v>0</v>
      </c>
      <c r="J17" s="162"/>
      <c r="K17" s="135">
        <f t="shared" ref="K17" si="1">K42</f>
        <v>0</v>
      </c>
      <c r="L17" s="162"/>
      <c r="M17" s="135">
        <f t="shared" ref="M17" si="2">M42</f>
        <v>0</v>
      </c>
      <c r="N17" s="161"/>
      <c r="O17" s="135">
        <f t="shared" ref="O17:Q17" si="3">O42</f>
        <v>0</v>
      </c>
      <c r="P17" s="135">
        <f t="shared" si="3"/>
        <v>0</v>
      </c>
      <c r="Q17" s="135">
        <f t="shared" si="3"/>
        <v>0</v>
      </c>
      <c r="R17" s="163"/>
      <c r="S17" s="135">
        <f t="shared" ref="S17" si="4">S42</f>
        <v>0</v>
      </c>
      <c r="T17" s="163"/>
      <c r="U17" s="135">
        <f t="shared" ref="U17:W17" si="5">U42</f>
        <v>0</v>
      </c>
      <c r="V17" s="135">
        <f t="shared" si="5"/>
        <v>0</v>
      </c>
      <c r="W17" s="135">
        <f t="shared" si="5"/>
        <v>0</v>
      </c>
      <c r="X17" s="163"/>
      <c r="Y17" s="135">
        <f t="shared" ref="Y17" si="6">Y42</f>
        <v>0</v>
      </c>
      <c r="Z17" s="163"/>
      <c r="AA17" s="135">
        <f t="shared" ref="AA17" si="7">AA42</f>
        <v>0</v>
      </c>
      <c r="AB17" s="163"/>
      <c r="AC17" s="135">
        <f t="shared" ref="AC17" si="8">AC42</f>
        <v>0</v>
      </c>
      <c r="AD17" s="163"/>
      <c r="AE17" s="135">
        <f t="shared" ref="AE17" si="9">AE42</f>
        <v>0</v>
      </c>
      <c r="AF17" s="163"/>
      <c r="AG17" s="163"/>
      <c r="AH17" s="135">
        <f t="shared" ref="AH17" si="10">AH42</f>
        <v>0</v>
      </c>
      <c r="AI17" s="163"/>
      <c r="AJ17" s="135">
        <f t="shared" ref="AJ17" si="11">AJ42</f>
        <v>0</v>
      </c>
      <c r="AK17" s="163"/>
      <c r="AL17" s="135">
        <f t="shared" ref="AL17" si="12">AL42</f>
        <v>0</v>
      </c>
      <c r="AM17" s="163"/>
      <c r="AN17" s="135">
        <f t="shared" ref="AN17" si="13">AN42</f>
        <v>0</v>
      </c>
      <c r="AO17" s="163"/>
      <c r="AP17" s="135">
        <f t="shared" ref="AP17" si="14">AP42</f>
        <v>0</v>
      </c>
      <c r="AQ17" s="163"/>
      <c r="AR17" s="163"/>
      <c r="AS17" s="135">
        <f t="shared" ref="AS17" si="15">AS42</f>
        <v>0</v>
      </c>
      <c r="AT17" s="163"/>
    </row>
    <row r="18" spans="1:46" s="181" customFormat="1" ht="78.75">
      <c r="A18" s="115" t="s">
        <v>280</v>
      </c>
      <c r="B18" s="116" t="s">
        <v>281</v>
      </c>
      <c r="C18" s="115" t="s">
        <v>275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62"/>
      <c r="K18" s="135">
        <v>0</v>
      </c>
      <c r="L18" s="162"/>
      <c r="M18" s="135">
        <v>0</v>
      </c>
      <c r="N18" s="161"/>
      <c r="O18" s="135">
        <v>0</v>
      </c>
      <c r="P18" s="135">
        <v>0</v>
      </c>
      <c r="Q18" s="135">
        <v>0</v>
      </c>
      <c r="R18" s="163"/>
      <c r="S18" s="135">
        <v>0</v>
      </c>
      <c r="T18" s="163"/>
      <c r="U18" s="135">
        <v>0</v>
      </c>
      <c r="V18" s="135">
        <v>0</v>
      </c>
      <c r="W18" s="135">
        <v>0</v>
      </c>
      <c r="X18" s="163"/>
      <c r="Y18" s="135">
        <v>0</v>
      </c>
      <c r="Z18" s="163"/>
      <c r="AA18" s="135">
        <v>0</v>
      </c>
      <c r="AB18" s="163"/>
      <c r="AC18" s="135">
        <v>0</v>
      </c>
      <c r="AD18" s="163"/>
      <c r="AE18" s="135">
        <v>0</v>
      </c>
      <c r="AF18" s="163"/>
      <c r="AG18" s="163"/>
      <c r="AH18" s="135">
        <v>0</v>
      </c>
      <c r="AI18" s="163"/>
      <c r="AJ18" s="135">
        <v>0</v>
      </c>
      <c r="AK18" s="163"/>
      <c r="AL18" s="135">
        <v>0</v>
      </c>
      <c r="AM18" s="163"/>
      <c r="AN18" s="135">
        <v>0</v>
      </c>
      <c r="AO18" s="163"/>
      <c r="AP18" s="135">
        <v>0</v>
      </c>
      <c r="AQ18" s="163"/>
      <c r="AR18" s="163"/>
      <c r="AS18" s="135">
        <v>0</v>
      </c>
      <c r="AT18" s="163"/>
    </row>
    <row r="19" spans="1:46" s="181" customFormat="1" ht="47.25">
      <c r="A19" s="117" t="s">
        <v>282</v>
      </c>
      <c r="B19" s="118" t="s">
        <v>283</v>
      </c>
      <c r="C19" s="115" t="s">
        <v>275</v>
      </c>
      <c r="D19" s="136">
        <f>D64</f>
        <v>0</v>
      </c>
      <c r="E19" s="136">
        <f t="shared" ref="E19:I19" si="16">E64</f>
        <v>0</v>
      </c>
      <c r="F19" s="136">
        <f t="shared" si="16"/>
        <v>0</v>
      </c>
      <c r="G19" s="136">
        <f t="shared" si="16"/>
        <v>0</v>
      </c>
      <c r="H19" s="136">
        <f t="shared" si="16"/>
        <v>0</v>
      </c>
      <c r="I19" s="136">
        <f t="shared" si="16"/>
        <v>0</v>
      </c>
      <c r="J19" s="162"/>
      <c r="K19" s="136">
        <f t="shared" ref="K19" si="17">K64</f>
        <v>0</v>
      </c>
      <c r="L19" s="162"/>
      <c r="M19" s="136">
        <f t="shared" ref="M19" si="18">M64</f>
        <v>0</v>
      </c>
      <c r="N19" s="161"/>
      <c r="O19" s="136">
        <f t="shared" ref="O19:Q19" si="19">O64</f>
        <v>2.42</v>
      </c>
      <c r="P19" s="136">
        <f t="shared" si="19"/>
        <v>16</v>
      </c>
      <c r="Q19" s="136">
        <f t="shared" si="19"/>
        <v>38.395999999999994</v>
      </c>
      <c r="R19" s="163"/>
      <c r="S19" s="136">
        <f t="shared" ref="S19" si="20">S64</f>
        <v>0</v>
      </c>
      <c r="T19" s="163"/>
      <c r="U19" s="136">
        <f t="shared" ref="U19:W19" si="21">U64</f>
        <v>0</v>
      </c>
      <c r="V19" s="136">
        <f t="shared" si="21"/>
        <v>0</v>
      </c>
      <c r="W19" s="136">
        <f t="shared" si="21"/>
        <v>0</v>
      </c>
      <c r="X19" s="163"/>
      <c r="Y19" s="136">
        <f t="shared" ref="Y19" si="22">Y64</f>
        <v>0</v>
      </c>
      <c r="Z19" s="163"/>
      <c r="AA19" s="136">
        <f t="shared" ref="AA19" si="23">AA64</f>
        <v>0</v>
      </c>
      <c r="AB19" s="163"/>
      <c r="AC19" s="136">
        <f t="shared" ref="AC19" si="24">AC64</f>
        <v>0</v>
      </c>
      <c r="AD19" s="163"/>
      <c r="AE19" s="136">
        <f t="shared" ref="AE19" si="25">AE64</f>
        <v>0</v>
      </c>
      <c r="AF19" s="163"/>
      <c r="AG19" s="163"/>
      <c r="AH19" s="136">
        <f t="shared" ref="AH19" si="26">AH64</f>
        <v>0</v>
      </c>
      <c r="AI19" s="163"/>
      <c r="AJ19" s="136">
        <f t="shared" ref="AJ19" si="27">AJ64</f>
        <v>0</v>
      </c>
      <c r="AK19" s="163"/>
      <c r="AL19" s="136">
        <f t="shared" ref="AL19" si="28">AL64</f>
        <v>0</v>
      </c>
      <c r="AM19" s="163"/>
      <c r="AN19" s="136">
        <f t="shared" ref="AN19" si="29">AN64</f>
        <v>119.4973599144848</v>
      </c>
      <c r="AO19" s="163"/>
      <c r="AP19" s="136">
        <f t="shared" ref="AP19" si="30">AP64</f>
        <v>0</v>
      </c>
      <c r="AQ19" s="163"/>
      <c r="AR19" s="163"/>
      <c r="AS19" s="136">
        <f t="shared" ref="AS19" si="31">AS64</f>
        <v>0</v>
      </c>
      <c r="AT19" s="163"/>
    </row>
    <row r="20" spans="1:46" s="181" customFormat="1" ht="47.25">
      <c r="A20" s="117" t="s">
        <v>284</v>
      </c>
      <c r="B20" s="118" t="s">
        <v>285</v>
      </c>
      <c r="C20" s="115" t="s">
        <v>275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62"/>
      <c r="K20" s="136">
        <v>0</v>
      </c>
      <c r="L20" s="162"/>
      <c r="M20" s="136">
        <v>0</v>
      </c>
      <c r="N20" s="161"/>
      <c r="O20" s="136">
        <v>0</v>
      </c>
      <c r="P20" s="136">
        <v>0</v>
      </c>
      <c r="Q20" s="136">
        <v>0</v>
      </c>
      <c r="R20" s="163"/>
      <c r="S20" s="136">
        <v>0</v>
      </c>
      <c r="T20" s="163"/>
      <c r="U20" s="136">
        <v>0</v>
      </c>
      <c r="V20" s="136">
        <v>0</v>
      </c>
      <c r="W20" s="136">
        <v>0</v>
      </c>
      <c r="X20" s="163"/>
      <c r="Y20" s="136">
        <v>0</v>
      </c>
      <c r="Z20" s="163"/>
      <c r="AA20" s="136">
        <v>0</v>
      </c>
      <c r="AB20" s="163"/>
      <c r="AC20" s="136">
        <v>0</v>
      </c>
      <c r="AD20" s="163"/>
      <c r="AE20" s="136">
        <v>0</v>
      </c>
      <c r="AF20" s="163"/>
      <c r="AG20" s="163"/>
      <c r="AH20" s="136">
        <v>0</v>
      </c>
      <c r="AI20" s="163"/>
      <c r="AJ20" s="136">
        <v>0</v>
      </c>
      <c r="AK20" s="163"/>
      <c r="AL20" s="136">
        <v>0</v>
      </c>
      <c r="AM20" s="163"/>
      <c r="AN20" s="136">
        <v>0</v>
      </c>
      <c r="AO20" s="163"/>
      <c r="AP20" s="136">
        <v>0</v>
      </c>
      <c r="AQ20" s="163"/>
      <c r="AR20" s="163"/>
      <c r="AS20" s="136">
        <v>0</v>
      </c>
      <c r="AT20" s="163"/>
    </row>
    <row r="21" spans="1:46" s="181" customFormat="1" ht="31.5">
      <c r="A21" s="117" t="s">
        <v>286</v>
      </c>
      <c r="B21" s="118" t="s">
        <v>287</v>
      </c>
      <c r="C21" s="115" t="s">
        <v>275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62"/>
      <c r="K21" s="136">
        <v>0</v>
      </c>
      <c r="L21" s="162"/>
      <c r="M21" s="136">
        <v>0</v>
      </c>
      <c r="N21" s="161"/>
      <c r="O21" s="136">
        <v>0</v>
      </c>
      <c r="P21" s="136">
        <v>0</v>
      </c>
      <c r="Q21" s="136">
        <v>0</v>
      </c>
      <c r="R21" s="163"/>
      <c r="S21" s="136">
        <v>0</v>
      </c>
      <c r="T21" s="163"/>
      <c r="U21" s="136">
        <v>0</v>
      </c>
      <c r="V21" s="255">
        <f>V74</f>
        <v>13</v>
      </c>
      <c r="W21" s="136">
        <v>0</v>
      </c>
      <c r="X21" s="163"/>
      <c r="Y21" s="136">
        <v>0</v>
      </c>
      <c r="Z21" s="163"/>
      <c r="AA21" s="136">
        <v>0</v>
      </c>
      <c r="AB21" s="163"/>
      <c r="AC21" s="136">
        <v>0</v>
      </c>
      <c r="AD21" s="163"/>
      <c r="AE21" s="136">
        <v>0</v>
      </c>
      <c r="AF21" s="163"/>
      <c r="AG21" s="163"/>
      <c r="AH21" s="136">
        <v>0</v>
      </c>
      <c r="AI21" s="163"/>
      <c r="AJ21" s="136">
        <v>0</v>
      </c>
      <c r="AK21" s="163"/>
      <c r="AL21" s="136">
        <v>0</v>
      </c>
      <c r="AM21" s="163"/>
      <c r="AN21" s="136">
        <f>AN74</f>
        <v>38.382866816925777</v>
      </c>
      <c r="AO21" s="163"/>
      <c r="AP21" s="136">
        <v>0</v>
      </c>
      <c r="AQ21" s="163"/>
      <c r="AR21" s="163"/>
      <c r="AS21" s="136">
        <v>0</v>
      </c>
      <c r="AT21" s="163"/>
    </row>
    <row r="22" spans="1:46" s="181" customFormat="1" ht="31.5">
      <c r="A22" s="119" t="s">
        <v>288</v>
      </c>
      <c r="B22" s="120" t="s">
        <v>289</v>
      </c>
      <c r="C22" s="119" t="s">
        <v>275</v>
      </c>
      <c r="D22" s="119" t="s">
        <v>368</v>
      </c>
      <c r="E22" s="119" t="s">
        <v>368</v>
      </c>
      <c r="F22" s="119" t="s">
        <v>368</v>
      </c>
      <c r="G22" s="119" t="s">
        <v>368</v>
      </c>
      <c r="H22" s="119" t="s">
        <v>368</v>
      </c>
      <c r="I22" s="119" t="s">
        <v>368</v>
      </c>
      <c r="J22" s="162"/>
      <c r="K22" s="119" t="s">
        <v>368</v>
      </c>
      <c r="L22" s="162"/>
      <c r="M22" s="119" t="s">
        <v>368</v>
      </c>
      <c r="N22" s="161"/>
      <c r="O22" s="119" t="s">
        <v>368</v>
      </c>
      <c r="P22" s="119" t="s">
        <v>368</v>
      </c>
      <c r="Q22" s="119" t="s">
        <v>368</v>
      </c>
      <c r="R22" s="163"/>
      <c r="S22" s="119" t="s">
        <v>368</v>
      </c>
      <c r="T22" s="163"/>
      <c r="U22" s="119" t="s">
        <v>368</v>
      </c>
      <c r="V22" s="119" t="s">
        <v>368</v>
      </c>
      <c r="W22" s="119" t="s">
        <v>368</v>
      </c>
      <c r="X22" s="163"/>
      <c r="Y22" s="119" t="s">
        <v>368</v>
      </c>
      <c r="Z22" s="163"/>
      <c r="AA22" s="119" t="s">
        <v>368</v>
      </c>
      <c r="AB22" s="163"/>
      <c r="AC22" s="119" t="s">
        <v>368</v>
      </c>
      <c r="AD22" s="163"/>
      <c r="AE22" s="119" t="s">
        <v>368</v>
      </c>
      <c r="AF22" s="163"/>
      <c r="AG22" s="163"/>
      <c r="AH22" s="119" t="s">
        <v>368</v>
      </c>
      <c r="AI22" s="163"/>
      <c r="AJ22" s="119" t="s">
        <v>368</v>
      </c>
      <c r="AK22" s="163"/>
      <c r="AL22" s="119" t="s">
        <v>368</v>
      </c>
      <c r="AM22" s="163"/>
      <c r="AN22" s="119" t="s">
        <v>368</v>
      </c>
      <c r="AO22" s="163"/>
      <c r="AP22" s="119" t="s">
        <v>368</v>
      </c>
      <c r="AQ22" s="163"/>
      <c r="AR22" s="163"/>
      <c r="AS22" s="119" t="s">
        <v>368</v>
      </c>
      <c r="AT22" s="163"/>
    </row>
    <row r="23" spans="1:46" s="181" customFormat="1" ht="47.25">
      <c r="A23" s="122" t="s">
        <v>290</v>
      </c>
      <c r="B23" s="121" t="s">
        <v>291</v>
      </c>
      <c r="C23" s="122" t="s">
        <v>275</v>
      </c>
      <c r="D23" s="122" t="s">
        <v>368</v>
      </c>
      <c r="E23" s="122" t="s">
        <v>368</v>
      </c>
      <c r="F23" s="122" t="s">
        <v>368</v>
      </c>
      <c r="G23" s="122" t="s">
        <v>368</v>
      </c>
      <c r="H23" s="122" t="s">
        <v>368</v>
      </c>
      <c r="I23" s="122" t="s">
        <v>368</v>
      </c>
      <c r="J23" s="162"/>
      <c r="K23" s="122" t="s">
        <v>368</v>
      </c>
      <c r="L23" s="162"/>
      <c r="M23" s="122" t="s">
        <v>368</v>
      </c>
      <c r="N23" s="161"/>
      <c r="O23" s="122" t="s">
        <v>368</v>
      </c>
      <c r="P23" s="122" t="s">
        <v>368</v>
      </c>
      <c r="Q23" s="122" t="s">
        <v>368</v>
      </c>
      <c r="R23" s="163"/>
      <c r="S23" s="122" t="s">
        <v>368</v>
      </c>
      <c r="T23" s="163"/>
      <c r="U23" s="122" t="s">
        <v>368</v>
      </c>
      <c r="V23" s="122" t="s">
        <v>368</v>
      </c>
      <c r="W23" s="122" t="s">
        <v>368</v>
      </c>
      <c r="X23" s="163"/>
      <c r="Y23" s="122" t="s">
        <v>368</v>
      </c>
      <c r="Z23" s="163"/>
      <c r="AA23" s="122" t="s">
        <v>368</v>
      </c>
      <c r="AB23" s="163"/>
      <c r="AC23" s="122" t="s">
        <v>368</v>
      </c>
      <c r="AD23" s="163"/>
      <c r="AE23" s="122" t="s">
        <v>368</v>
      </c>
      <c r="AF23" s="163"/>
      <c r="AG23" s="163"/>
      <c r="AH23" s="122" t="s">
        <v>368</v>
      </c>
      <c r="AI23" s="163"/>
      <c r="AJ23" s="122" t="s">
        <v>368</v>
      </c>
      <c r="AK23" s="163"/>
      <c r="AL23" s="122" t="s">
        <v>368</v>
      </c>
      <c r="AM23" s="163"/>
      <c r="AN23" s="122" t="s">
        <v>368</v>
      </c>
      <c r="AO23" s="163"/>
      <c r="AP23" s="122" t="s">
        <v>368</v>
      </c>
      <c r="AQ23" s="163"/>
      <c r="AR23" s="163"/>
      <c r="AS23" s="122" t="s">
        <v>368</v>
      </c>
      <c r="AT23" s="163"/>
    </row>
    <row r="24" spans="1:46" s="181" customFormat="1" ht="78.75">
      <c r="A24" s="123" t="s">
        <v>166</v>
      </c>
      <c r="B24" s="124" t="s">
        <v>292</v>
      </c>
      <c r="C24" s="123" t="s">
        <v>275</v>
      </c>
      <c r="D24" s="123" t="s">
        <v>368</v>
      </c>
      <c r="E24" s="123" t="s">
        <v>368</v>
      </c>
      <c r="F24" s="123" t="s">
        <v>368</v>
      </c>
      <c r="G24" s="123" t="s">
        <v>368</v>
      </c>
      <c r="H24" s="123" t="s">
        <v>368</v>
      </c>
      <c r="I24" s="123" t="s">
        <v>368</v>
      </c>
      <c r="J24" s="162"/>
      <c r="K24" s="123" t="s">
        <v>368</v>
      </c>
      <c r="L24" s="162"/>
      <c r="M24" s="123" t="s">
        <v>368</v>
      </c>
      <c r="N24" s="161"/>
      <c r="O24" s="123" t="s">
        <v>368</v>
      </c>
      <c r="P24" s="123" t="s">
        <v>368</v>
      </c>
      <c r="Q24" s="123" t="s">
        <v>368</v>
      </c>
      <c r="R24" s="163"/>
      <c r="S24" s="123" t="s">
        <v>368</v>
      </c>
      <c r="T24" s="163"/>
      <c r="U24" s="123" t="s">
        <v>368</v>
      </c>
      <c r="V24" s="123" t="s">
        <v>368</v>
      </c>
      <c r="W24" s="123" t="s">
        <v>368</v>
      </c>
      <c r="X24" s="163"/>
      <c r="Y24" s="123" t="s">
        <v>368</v>
      </c>
      <c r="Z24" s="163"/>
      <c r="AA24" s="123" t="s">
        <v>368</v>
      </c>
      <c r="AB24" s="163"/>
      <c r="AC24" s="123" t="s">
        <v>368</v>
      </c>
      <c r="AD24" s="163"/>
      <c r="AE24" s="123" t="s">
        <v>368</v>
      </c>
      <c r="AF24" s="163"/>
      <c r="AG24" s="163"/>
      <c r="AH24" s="123" t="s">
        <v>368</v>
      </c>
      <c r="AI24" s="163"/>
      <c r="AJ24" s="123" t="s">
        <v>368</v>
      </c>
      <c r="AK24" s="163"/>
      <c r="AL24" s="123" t="s">
        <v>368</v>
      </c>
      <c r="AM24" s="163"/>
      <c r="AN24" s="123" t="s">
        <v>368</v>
      </c>
      <c r="AO24" s="163"/>
      <c r="AP24" s="123" t="s">
        <v>368</v>
      </c>
      <c r="AQ24" s="163"/>
      <c r="AR24" s="163"/>
      <c r="AS24" s="123" t="s">
        <v>368</v>
      </c>
      <c r="AT24" s="163"/>
    </row>
    <row r="25" spans="1:46" s="181" customFormat="1" ht="78.75">
      <c r="A25" s="123" t="s">
        <v>167</v>
      </c>
      <c r="B25" s="124" t="s">
        <v>293</v>
      </c>
      <c r="C25" s="123" t="s">
        <v>275</v>
      </c>
      <c r="D25" s="123" t="s">
        <v>368</v>
      </c>
      <c r="E25" s="123" t="s">
        <v>368</v>
      </c>
      <c r="F25" s="123" t="s">
        <v>368</v>
      </c>
      <c r="G25" s="123" t="s">
        <v>368</v>
      </c>
      <c r="H25" s="123" t="s">
        <v>368</v>
      </c>
      <c r="I25" s="123" t="s">
        <v>368</v>
      </c>
      <c r="J25" s="162"/>
      <c r="K25" s="123" t="s">
        <v>368</v>
      </c>
      <c r="L25" s="162"/>
      <c r="M25" s="123" t="s">
        <v>368</v>
      </c>
      <c r="N25" s="161"/>
      <c r="O25" s="123" t="s">
        <v>368</v>
      </c>
      <c r="P25" s="123" t="s">
        <v>368</v>
      </c>
      <c r="Q25" s="123" t="s">
        <v>368</v>
      </c>
      <c r="R25" s="163"/>
      <c r="S25" s="123" t="s">
        <v>368</v>
      </c>
      <c r="T25" s="163"/>
      <c r="U25" s="123" t="s">
        <v>368</v>
      </c>
      <c r="V25" s="123" t="s">
        <v>368</v>
      </c>
      <c r="W25" s="123" t="s">
        <v>368</v>
      </c>
      <c r="X25" s="163"/>
      <c r="Y25" s="123" t="s">
        <v>368</v>
      </c>
      <c r="Z25" s="163"/>
      <c r="AA25" s="123" t="s">
        <v>368</v>
      </c>
      <c r="AB25" s="163"/>
      <c r="AC25" s="123" t="s">
        <v>368</v>
      </c>
      <c r="AD25" s="163"/>
      <c r="AE25" s="123" t="s">
        <v>368</v>
      </c>
      <c r="AF25" s="163"/>
      <c r="AG25" s="163"/>
      <c r="AH25" s="123" t="s">
        <v>368</v>
      </c>
      <c r="AI25" s="163"/>
      <c r="AJ25" s="123" t="s">
        <v>368</v>
      </c>
      <c r="AK25" s="163"/>
      <c r="AL25" s="123" t="s">
        <v>368</v>
      </c>
      <c r="AM25" s="163"/>
      <c r="AN25" s="123" t="s">
        <v>368</v>
      </c>
      <c r="AO25" s="163"/>
      <c r="AP25" s="123" t="s">
        <v>368</v>
      </c>
      <c r="AQ25" s="163"/>
      <c r="AR25" s="163"/>
      <c r="AS25" s="123" t="s">
        <v>368</v>
      </c>
      <c r="AT25" s="163"/>
    </row>
    <row r="26" spans="1:46" s="181" customFormat="1" ht="63">
      <c r="A26" s="123" t="s">
        <v>294</v>
      </c>
      <c r="B26" s="124" t="s">
        <v>295</v>
      </c>
      <c r="C26" s="123" t="s">
        <v>275</v>
      </c>
      <c r="D26" s="123" t="s">
        <v>368</v>
      </c>
      <c r="E26" s="123" t="s">
        <v>368</v>
      </c>
      <c r="F26" s="123" t="s">
        <v>368</v>
      </c>
      <c r="G26" s="123" t="s">
        <v>368</v>
      </c>
      <c r="H26" s="123" t="s">
        <v>368</v>
      </c>
      <c r="I26" s="123" t="s">
        <v>368</v>
      </c>
      <c r="J26" s="162"/>
      <c r="K26" s="123" t="s">
        <v>368</v>
      </c>
      <c r="L26" s="162"/>
      <c r="M26" s="123" t="s">
        <v>368</v>
      </c>
      <c r="N26" s="161"/>
      <c r="O26" s="123" t="s">
        <v>368</v>
      </c>
      <c r="P26" s="123" t="s">
        <v>368</v>
      </c>
      <c r="Q26" s="123" t="s">
        <v>368</v>
      </c>
      <c r="R26" s="163"/>
      <c r="S26" s="123" t="s">
        <v>368</v>
      </c>
      <c r="T26" s="163"/>
      <c r="U26" s="123" t="s">
        <v>368</v>
      </c>
      <c r="V26" s="123" t="s">
        <v>368</v>
      </c>
      <c r="W26" s="123" t="s">
        <v>368</v>
      </c>
      <c r="X26" s="163"/>
      <c r="Y26" s="123" t="s">
        <v>368</v>
      </c>
      <c r="Z26" s="163"/>
      <c r="AA26" s="123" t="s">
        <v>368</v>
      </c>
      <c r="AB26" s="163"/>
      <c r="AC26" s="123" t="s">
        <v>368</v>
      </c>
      <c r="AD26" s="163"/>
      <c r="AE26" s="123" t="s">
        <v>368</v>
      </c>
      <c r="AF26" s="163"/>
      <c r="AG26" s="163"/>
      <c r="AH26" s="123" t="s">
        <v>368</v>
      </c>
      <c r="AI26" s="163"/>
      <c r="AJ26" s="123" t="s">
        <v>368</v>
      </c>
      <c r="AK26" s="163"/>
      <c r="AL26" s="123" t="s">
        <v>368</v>
      </c>
      <c r="AM26" s="163"/>
      <c r="AN26" s="123" t="s">
        <v>368</v>
      </c>
      <c r="AO26" s="163"/>
      <c r="AP26" s="123" t="s">
        <v>368</v>
      </c>
      <c r="AQ26" s="163"/>
      <c r="AR26" s="163"/>
      <c r="AS26" s="123" t="s">
        <v>368</v>
      </c>
      <c r="AT26" s="163"/>
    </row>
    <row r="27" spans="1:46" s="181" customFormat="1" ht="47.25">
      <c r="A27" s="122" t="s">
        <v>296</v>
      </c>
      <c r="B27" s="121" t="s">
        <v>297</v>
      </c>
      <c r="C27" s="122" t="s">
        <v>298</v>
      </c>
      <c r="D27" s="122" t="s">
        <v>368</v>
      </c>
      <c r="E27" s="122" t="s">
        <v>368</v>
      </c>
      <c r="F27" s="122" t="s">
        <v>368</v>
      </c>
      <c r="G27" s="122" t="s">
        <v>368</v>
      </c>
      <c r="H27" s="122" t="s">
        <v>368</v>
      </c>
      <c r="I27" s="122" t="s">
        <v>368</v>
      </c>
      <c r="J27" s="162"/>
      <c r="K27" s="122" t="s">
        <v>368</v>
      </c>
      <c r="L27" s="162"/>
      <c r="M27" s="122" t="s">
        <v>368</v>
      </c>
      <c r="N27" s="161"/>
      <c r="O27" s="122" t="s">
        <v>368</v>
      </c>
      <c r="P27" s="122" t="s">
        <v>368</v>
      </c>
      <c r="Q27" s="122" t="s">
        <v>368</v>
      </c>
      <c r="R27" s="163"/>
      <c r="S27" s="122" t="s">
        <v>368</v>
      </c>
      <c r="T27" s="163"/>
      <c r="U27" s="122" t="s">
        <v>368</v>
      </c>
      <c r="V27" s="122" t="s">
        <v>368</v>
      </c>
      <c r="W27" s="122" t="s">
        <v>368</v>
      </c>
      <c r="X27" s="163"/>
      <c r="Y27" s="122" t="s">
        <v>368</v>
      </c>
      <c r="Z27" s="163"/>
      <c r="AA27" s="122" t="s">
        <v>368</v>
      </c>
      <c r="AB27" s="163"/>
      <c r="AC27" s="122" t="s">
        <v>368</v>
      </c>
      <c r="AD27" s="163"/>
      <c r="AE27" s="122" t="s">
        <v>368</v>
      </c>
      <c r="AF27" s="163"/>
      <c r="AG27" s="163"/>
      <c r="AH27" s="122" t="s">
        <v>368</v>
      </c>
      <c r="AI27" s="163"/>
      <c r="AJ27" s="122" t="s">
        <v>368</v>
      </c>
      <c r="AK27" s="163"/>
      <c r="AL27" s="122" t="s">
        <v>368</v>
      </c>
      <c r="AM27" s="163"/>
      <c r="AN27" s="122" t="s">
        <v>368</v>
      </c>
      <c r="AO27" s="163"/>
      <c r="AP27" s="122" t="s">
        <v>368</v>
      </c>
      <c r="AQ27" s="163"/>
      <c r="AR27" s="163"/>
      <c r="AS27" s="122" t="s">
        <v>368</v>
      </c>
      <c r="AT27" s="163"/>
    </row>
    <row r="28" spans="1:46" s="181" customFormat="1" ht="78.75">
      <c r="A28" s="123" t="s">
        <v>299</v>
      </c>
      <c r="B28" s="125" t="s">
        <v>300</v>
      </c>
      <c r="C28" s="123" t="s">
        <v>275</v>
      </c>
      <c r="D28" s="123" t="s">
        <v>368</v>
      </c>
      <c r="E28" s="123" t="s">
        <v>368</v>
      </c>
      <c r="F28" s="150" t="s">
        <v>368</v>
      </c>
      <c r="G28" s="123" t="s">
        <v>368</v>
      </c>
      <c r="H28" s="123" t="s">
        <v>368</v>
      </c>
      <c r="I28" s="150" t="s">
        <v>368</v>
      </c>
      <c r="J28" s="162"/>
      <c r="K28" s="123" t="s">
        <v>368</v>
      </c>
      <c r="L28" s="162"/>
      <c r="M28" s="123" t="s">
        <v>368</v>
      </c>
      <c r="N28" s="161"/>
      <c r="O28" s="150" t="s">
        <v>368</v>
      </c>
      <c r="P28" s="123" t="s">
        <v>368</v>
      </c>
      <c r="Q28" s="123" t="s">
        <v>368</v>
      </c>
      <c r="R28" s="163"/>
      <c r="S28" s="150" t="s">
        <v>368</v>
      </c>
      <c r="T28" s="163"/>
      <c r="U28" s="123" t="s">
        <v>368</v>
      </c>
      <c r="V28" s="123" t="s">
        <v>368</v>
      </c>
      <c r="W28" s="123" t="s">
        <v>368</v>
      </c>
      <c r="X28" s="163"/>
      <c r="Y28" s="123" t="s">
        <v>368</v>
      </c>
      <c r="Z28" s="163"/>
      <c r="AA28" s="123" t="s">
        <v>368</v>
      </c>
      <c r="AB28" s="163"/>
      <c r="AC28" s="123" t="s">
        <v>368</v>
      </c>
      <c r="AD28" s="163"/>
      <c r="AE28" s="123" t="s">
        <v>368</v>
      </c>
      <c r="AF28" s="163"/>
      <c r="AG28" s="163"/>
      <c r="AH28" s="123" t="s">
        <v>368</v>
      </c>
      <c r="AI28" s="163"/>
      <c r="AJ28" s="123" t="s">
        <v>368</v>
      </c>
      <c r="AK28" s="163"/>
      <c r="AL28" s="123" t="s">
        <v>368</v>
      </c>
      <c r="AM28" s="163"/>
      <c r="AN28" s="123" t="s">
        <v>368</v>
      </c>
      <c r="AO28" s="163"/>
      <c r="AP28" s="123" t="s">
        <v>368</v>
      </c>
      <c r="AQ28" s="163"/>
      <c r="AR28" s="163"/>
      <c r="AS28" s="123" t="s">
        <v>368</v>
      </c>
      <c r="AT28" s="163"/>
    </row>
    <row r="29" spans="1:46" s="181" customFormat="1" ht="47.25">
      <c r="A29" s="123" t="s">
        <v>301</v>
      </c>
      <c r="B29" s="124" t="s">
        <v>302</v>
      </c>
      <c r="C29" s="123" t="s">
        <v>275</v>
      </c>
      <c r="D29" s="123" t="s">
        <v>368</v>
      </c>
      <c r="E29" s="123" t="s">
        <v>368</v>
      </c>
      <c r="F29" s="123" t="s">
        <v>368</v>
      </c>
      <c r="G29" s="123" t="s">
        <v>368</v>
      </c>
      <c r="H29" s="123" t="s">
        <v>368</v>
      </c>
      <c r="I29" s="123" t="s">
        <v>368</v>
      </c>
      <c r="J29" s="162"/>
      <c r="K29" s="123" t="s">
        <v>368</v>
      </c>
      <c r="L29" s="162"/>
      <c r="M29" s="123" t="s">
        <v>368</v>
      </c>
      <c r="N29" s="161"/>
      <c r="O29" s="123" t="s">
        <v>368</v>
      </c>
      <c r="P29" s="123" t="s">
        <v>368</v>
      </c>
      <c r="Q29" s="123" t="s">
        <v>368</v>
      </c>
      <c r="R29" s="163"/>
      <c r="S29" s="123" t="s">
        <v>368</v>
      </c>
      <c r="T29" s="163"/>
      <c r="U29" s="123" t="s">
        <v>368</v>
      </c>
      <c r="V29" s="123" t="s">
        <v>368</v>
      </c>
      <c r="W29" s="123" t="s">
        <v>368</v>
      </c>
      <c r="X29" s="163"/>
      <c r="Y29" s="123" t="s">
        <v>368</v>
      </c>
      <c r="Z29" s="163"/>
      <c r="AA29" s="123" t="s">
        <v>368</v>
      </c>
      <c r="AB29" s="163"/>
      <c r="AC29" s="123" t="s">
        <v>368</v>
      </c>
      <c r="AD29" s="163"/>
      <c r="AE29" s="123" t="s">
        <v>368</v>
      </c>
      <c r="AF29" s="163"/>
      <c r="AG29" s="163"/>
      <c r="AH29" s="123" t="s">
        <v>368</v>
      </c>
      <c r="AI29" s="163"/>
      <c r="AJ29" s="123" t="s">
        <v>368</v>
      </c>
      <c r="AK29" s="163"/>
      <c r="AL29" s="123" t="s">
        <v>368</v>
      </c>
      <c r="AM29" s="163"/>
      <c r="AN29" s="123" t="s">
        <v>368</v>
      </c>
      <c r="AO29" s="163"/>
      <c r="AP29" s="123" t="s">
        <v>368</v>
      </c>
      <c r="AQ29" s="163"/>
      <c r="AR29" s="163"/>
      <c r="AS29" s="123" t="s">
        <v>368</v>
      </c>
      <c r="AT29" s="163"/>
    </row>
    <row r="30" spans="1:46" s="181" customFormat="1" ht="63">
      <c r="A30" s="122" t="s">
        <v>303</v>
      </c>
      <c r="B30" s="121" t="s">
        <v>304</v>
      </c>
      <c r="C30" s="122" t="s">
        <v>275</v>
      </c>
      <c r="D30" s="122" t="s">
        <v>368</v>
      </c>
      <c r="E30" s="122" t="s">
        <v>368</v>
      </c>
      <c r="F30" s="122" t="s">
        <v>368</v>
      </c>
      <c r="G30" s="122" t="s">
        <v>368</v>
      </c>
      <c r="H30" s="122" t="s">
        <v>368</v>
      </c>
      <c r="I30" s="122" t="s">
        <v>368</v>
      </c>
      <c r="J30" s="162"/>
      <c r="K30" s="122" t="s">
        <v>368</v>
      </c>
      <c r="L30" s="162"/>
      <c r="M30" s="122" t="s">
        <v>368</v>
      </c>
      <c r="N30" s="161"/>
      <c r="O30" s="122" t="s">
        <v>368</v>
      </c>
      <c r="P30" s="122" t="s">
        <v>368</v>
      </c>
      <c r="Q30" s="122" t="s">
        <v>368</v>
      </c>
      <c r="R30" s="163"/>
      <c r="S30" s="122" t="s">
        <v>368</v>
      </c>
      <c r="T30" s="163"/>
      <c r="U30" s="122" t="s">
        <v>368</v>
      </c>
      <c r="V30" s="122" t="s">
        <v>368</v>
      </c>
      <c r="W30" s="122" t="s">
        <v>368</v>
      </c>
      <c r="X30" s="163"/>
      <c r="Y30" s="122" t="s">
        <v>368</v>
      </c>
      <c r="Z30" s="163"/>
      <c r="AA30" s="122" t="s">
        <v>368</v>
      </c>
      <c r="AB30" s="163"/>
      <c r="AC30" s="122" t="s">
        <v>368</v>
      </c>
      <c r="AD30" s="163"/>
      <c r="AE30" s="122" t="s">
        <v>368</v>
      </c>
      <c r="AF30" s="163"/>
      <c r="AG30" s="163"/>
      <c r="AH30" s="122" t="s">
        <v>368</v>
      </c>
      <c r="AI30" s="163"/>
      <c r="AJ30" s="122" t="s">
        <v>368</v>
      </c>
      <c r="AK30" s="163"/>
      <c r="AL30" s="122" t="s">
        <v>368</v>
      </c>
      <c r="AM30" s="163"/>
      <c r="AN30" s="122" t="s">
        <v>368</v>
      </c>
      <c r="AO30" s="163"/>
      <c r="AP30" s="122" t="s">
        <v>368</v>
      </c>
      <c r="AQ30" s="163"/>
      <c r="AR30" s="163"/>
      <c r="AS30" s="122" t="s">
        <v>368</v>
      </c>
      <c r="AT30" s="163"/>
    </row>
    <row r="31" spans="1:46" s="181" customFormat="1" ht="47.25">
      <c r="A31" s="126" t="s">
        <v>305</v>
      </c>
      <c r="B31" s="127" t="s">
        <v>306</v>
      </c>
      <c r="C31" s="126" t="s">
        <v>275</v>
      </c>
      <c r="D31" s="126" t="s">
        <v>368</v>
      </c>
      <c r="E31" s="126" t="s">
        <v>368</v>
      </c>
      <c r="F31" s="126" t="s">
        <v>368</v>
      </c>
      <c r="G31" s="126" t="s">
        <v>368</v>
      </c>
      <c r="H31" s="126" t="s">
        <v>368</v>
      </c>
      <c r="I31" s="126" t="s">
        <v>368</v>
      </c>
      <c r="J31" s="162"/>
      <c r="K31" s="126" t="s">
        <v>368</v>
      </c>
      <c r="L31" s="162"/>
      <c r="M31" s="126" t="s">
        <v>368</v>
      </c>
      <c r="N31" s="161"/>
      <c r="O31" s="126" t="s">
        <v>368</v>
      </c>
      <c r="P31" s="126" t="s">
        <v>368</v>
      </c>
      <c r="Q31" s="126" t="s">
        <v>368</v>
      </c>
      <c r="R31" s="163"/>
      <c r="S31" s="126" t="s">
        <v>368</v>
      </c>
      <c r="T31" s="163"/>
      <c r="U31" s="126" t="s">
        <v>368</v>
      </c>
      <c r="V31" s="126" t="s">
        <v>368</v>
      </c>
      <c r="W31" s="126" t="s">
        <v>368</v>
      </c>
      <c r="X31" s="163"/>
      <c r="Y31" s="126" t="s">
        <v>368</v>
      </c>
      <c r="Z31" s="163"/>
      <c r="AA31" s="126" t="s">
        <v>368</v>
      </c>
      <c r="AB31" s="163"/>
      <c r="AC31" s="126" t="s">
        <v>368</v>
      </c>
      <c r="AD31" s="163"/>
      <c r="AE31" s="126" t="s">
        <v>368</v>
      </c>
      <c r="AF31" s="163"/>
      <c r="AG31" s="163"/>
      <c r="AH31" s="126" t="s">
        <v>368</v>
      </c>
      <c r="AI31" s="163"/>
      <c r="AJ31" s="126" t="s">
        <v>368</v>
      </c>
      <c r="AK31" s="163"/>
      <c r="AL31" s="126" t="s">
        <v>368</v>
      </c>
      <c r="AM31" s="163"/>
      <c r="AN31" s="126" t="s">
        <v>368</v>
      </c>
      <c r="AO31" s="163"/>
      <c r="AP31" s="126" t="s">
        <v>368</v>
      </c>
      <c r="AQ31" s="163"/>
      <c r="AR31" s="163"/>
      <c r="AS31" s="126" t="s">
        <v>368</v>
      </c>
      <c r="AT31" s="163"/>
    </row>
    <row r="32" spans="1:46" s="181" customFormat="1" ht="141.75">
      <c r="A32" s="123" t="s">
        <v>305</v>
      </c>
      <c r="B32" s="124" t="s">
        <v>307</v>
      </c>
      <c r="C32" s="123" t="s">
        <v>275</v>
      </c>
      <c r="D32" s="123" t="s">
        <v>368</v>
      </c>
      <c r="E32" s="123" t="s">
        <v>368</v>
      </c>
      <c r="F32" s="123" t="s">
        <v>368</v>
      </c>
      <c r="G32" s="123" t="s">
        <v>368</v>
      </c>
      <c r="H32" s="123" t="s">
        <v>368</v>
      </c>
      <c r="I32" s="123" t="s">
        <v>368</v>
      </c>
      <c r="J32" s="162"/>
      <c r="K32" s="123" t="s">
        <v>368</v>
      </c>
      <c r="L32" s="162"/>
      <c r="M32" s="123" t="s">
        <v>368</v>
      </c>
      <c r="N32" s="161"/>
      <c r="O32" s="123" t="s">
        <v>368</v>
      </c>
      <c r="P32" s="123" t="s">
        <v>368</v>
      </c>
      <c r="Q32" s="123" t="s">
        <v>368</v>
      </c>
      <c r="R32" s="163"/>
      <c r="S32" s="123" t="s">
        <v>368</v>
      </c>
      <c r="T32" s="163"/>
      <c r="U32" s="123" t="s">
        <v>368</v>
      </c>
      <c r="V32" s="123" t="s">
        <v>368</v>
      </c>
      <c r="W32" s="123" t="s">
        <v>368</v>
      </c>
      <c r="X32" s="163"/>
      <c r="Y32" s="123" t="s">
        <v>368</v>
      </c>
      <c r="Z32" s="163"/>
      <c r="AA32" s="123" t="s">
        <v>368</v>
      </c>
      <c r="AB32" s="163"/>
      <c r="AC32" s="123" t="s">
        <v>368</v>
      </c>
      <c r="AD32" s="163"/>
      <c r="AE32" s="123" t="s">
        <v>368</v>
      </c>
      <c r="AF32" s="163"/>
      <c r="AG32" s="163"/>
      <c r="AH32" s="123" t="s">
        <v>368</v>
      </c>
      <c r="AI32" s="163"/>
      <c r="AJ32" s="123" t="s">
        <v>368</v>
      </c>
      <c r="AK32" s="163"/>
      <c r="AL32" s="123" t="s">
        <v>368</v>
      </c>
      <c r="AM32" s="163"/>
      <c r="AN32" s="123" t="s">
        <v>368</v>
      </c>
      <c r="AO32" s="163"/>
      <c r="AP32" s="123" t="s">
        <v>368</v>
      </c>
      <c r="AQ32" s="163"/>
      <c r="AR32" s="163"/>
      <c r="AS32" s="123" t="s">
        <v>368</v>
      </c>
      <c r="AT32" s="163"/>
    </row>
    <row r="33" spans="1:46" s="181" customFormat="1" ht="110.25">
      <c r="A33" s="123" t="s">
        <v>305</v>
      </c>
      <c r="B33" s="124" t="s">
        <v>308</v>
      </c>
      <c r="C33" s="123" t="s">
        <v>275</v>
      </c>
      <c r="D33" s="123" t="s">
        <v>368</v>
      </c>
      <c r="E33" s="123" t="s">
        <v>368</v>
      </c>
      <c r="F33" s="123" t="s">
        <v>368</v>
      </c>
      <c r="G33" s="123" t="s">
        <v>368</v>
      </c>
      <c r="H33" s="123" t="s">
        <v>368</v>
      </c>
      <c r="I33" s="123" t="s">
        <v>368</v>
      </c>
      <c r="J33" s="162"/>
      <c r="K33" s="123" t="s">
        <v>368</v>
      </c>
      <c r="L33" s="162"/>
      <c r="M33" s="123" t="s">
        <v>368</v>
      </c>
      <c r="N33" s="161"/>
      <c r="O33" s="123" t="s">
        <v>368</v>
      </c>
      <c r="P33" s="123" t="s">
        <v>368</v>
      </c>
      <c r="Q33" s="123" t="s">
        <v>368</v>
      </c>
      <c r="R33" s="163"/>
      <c r="S33" s="123" t="s">
        <v>368</v>
      </c>
      <c r="T33" s="163"/>
      <c r="U33" s="123" t="s">
        <v>368</v>
      </c>
      <c r="V33" s="123" t="s">
        <v>368</v>
      </c>
      <c r="W33" s="123" t="s">
        <v>368</v>
      </c>
      <c r="X33" s="163"/>
      <c r="Y33" s="123" t="s">
        <v>368</v>
      </c>
      <c r="Z33" s="163"/>
      <c r="AA33" s="123" t="s">
        <v>368</v>
      </c>
      <c r="AB33" s="163"/>
      <c r="AC33" s="123" t="s">
        <v>368</v>
      </c>
      <c r="AD33" s="163"/>
      <c r="AE33" s="123" t="s">
        <v>368</v>
      </c>
      <c r="AF33" s="163"/>
      <c r="AG33" s="163"/>
      <c r="AH33" s="123" t="s">
        <v>368</v>
      </c>
      <c r="AI33" s="163"/>
      <c r="AJ33" s="123" t="s">
        <v>368</v>
      </c>
      <c r="AK33" s="163"/>
      <c r="AL33" s="123" t="s">
        <v>368</v>
      </c>
      <c r="AM33" s="163"/>
      <c r="AN33" s="123" t="s">
        <v>368</v>
      </c>
      <c r="AO33" s="163"/>
      <c r="AP33" s="123" t="s">
        <v>368</v>
      </c>
      <c r="AQ33" s="163"/>
      <c r="AR33" s="163"/>
      <c r="AS33" s="123" t="s">
        <v>368</v>
      </c>
      <c r="AT33" s="163"/>
    </row>
    <row r="34" spans="1:46" s="181" customFormat="1" ht="126">
      <c r="A34" s="123" t="s">
        <v>305</v>
      </c>
      <c r="B34" s="124" t="s">
        <v>309</v>
      </c>
      <c r="C34" s="123" t="s">
        <v>275</v>
      </c>
      <c r="D34" s="123" t="s">
        <v>368</v>
      </c>
      <c r="E34" s="123" t="s">
        <v>368</v>
      </c>
      <c r="F34" s="123" t="s">
        <v>368</v>
      </c>
      <c r="G34" s="123" t="s">
        <v>368</v>
      </c>
      <c r="H34" s="123" t="s">
        <v>368</v>
      </c>
      <c r="I34" s="123" t="s">
        <v>368</v>
      </c>
      <c r="J34" s="162"/>
      <c r="K34" s="123" t="s">
        <v>368</v>
      </c>
      <c r="L34" s="162"/>
      <c r="M34" s="123" t="s">
        <v>368</v>
      </c>
      <c r="N34" s="161"/>
      <c r="O34" s="123" t="s">
        <v>368</v>
      </c>
      <c r="P34" s="123" t="s">
        <v>368</v>
      </c>
      <c r="Q34" s="123" t="s">
        <v>368</v>
      </c>
      <c r="R34" s="163"/>
      <c r="S34" s="123" t="s">
        <v>368</v>
      </c>
      <c r="T34" s="163"/>
      <c r="U34" s="123" t="s">
        <v>368</v>
      </c>
      <c r="V34" s="123" t="s">
        <v>368</v>
      </c>
      <c r="W34" s="123" t="s">
        <v>368</v>
      </c>
      <c r="X34" s="163"/>
      <c r="Y34" s="123" t="s">
        <v>368</v>
      </c>
      <c r="Z34" s="163"/>
      <c r="AA34" s="123" t="s">
        <v>368</v>
      </c>
      <c r="AB34" s="163"/>
      <c r="AC34" s="123" t="s">
        <v>368</v>
      </c>
      <c r="AD34" s="163"/>
      <c r="AE34" s="123" t="s">
        <v>368</v>
      </c>
      <c r="AF34" s="163"/>
      <c r="AG34" s="163"/>
      <c r="AH34" s="123" t="s">
        <v>368</v>
      </c>
      <c r="AI34" s="163"/>
      <c r="AJ34" s="123" t="s">
        <v>368</v>
      </c>
      <c r="AK34" s="163"/>
      <c r="AL34" s="123" t="s">
        <v>368</v>
      </c>
      <c r="AM34" s="163"/>
      <c r="AN34" s="123" t="s">
        <v>368</v>
      </c>
      <c r="AO34" s="163"/>
      <c r="AP34" s="123" t="s">
        <v>368</v>
      </c>
      <c r="AQ34" s="163"/>
      <c r="AR34" s="163"/>
      <c r="AS34" s="123" t="s">
        <v>368</v>
      </c>
      <c r="AT34" s="163"/>
    </row>
    <row r="35" spans="1:46" s="181" customFormat="1" ht="47.25">
      <c r="A35" s="128" t="s">
        <v>310</v>
      </c>
      <c r="B35" s="127" t="s">
        <v>306</v>
      </c>
      <c r="C35" s="128" t="s">
        <v>275</v>
      </c>
      <c r="D35" s="151" t="s">
        <v>368</v>
      </c>
      <c r="E35" s="151" t="s">
        <v>368</v>
      </c>
      <c r="F35" s="126" t="s">
        <v>368</v>
      </c>
      <c r="G35" s="151" t="s">
        <v>368</v>
      </c>
      <c r="H35" s="151" t="s">
        <v>368</v>
      </c>
      <c r="I35" s="126" t="s">
        <v>368</v>
      </c>
      <c r="J35" s="162"/>
      <c r="K35" s="151" t="s">
        <v>368</v>
      </c>
      <c r="L35" s="162"/>
      <c r="M35" s="151" t="s">
        <v>368</v>
      </c>
      <c r="N35" s="161"/>
      <c r="O35" s="126" t="s">
        <v>368</v>
      </c>
      <c r="P35" s="151" t="s">
        <v>368</v>
      </c>
      <c r="Q35" s="151" t="s">
        <v>368</v>
      </c>
      <c r="R35" s="163"/>
      <c r="S35" s="126" t="s">
        <v>368</v>
      </c>
      <c r="T35" s="163"/>
      <c r="U35" s="151" t="s">
        <v>368</v>
      </c>
      <c r="V35" s="151" t="s">
        <v>368</v>
      </c>
      <c r="W35" s="151" t="s">
        <v>368</v>
      </c>
      <c r="X35" s="163"/>
      <c r="Y35" s="151" t="s">
        <v>368</v>
      </c>
      <c r="Z35" s="163"/>
      <c r="AA35" s="151" t="s">
        <v>368</v>
      </c>
      <c r="AB35" s="163"/>
      <c r="AC35" s="151" t="s">
        <v>368</v>
      </c>
      <c r="AD35" s="163"/>
      <c r="AE35" s="151" t="s">
        <v>368</v>
      </c>
      <c r="AF35" s="163"/>
      <c r="AG35" s="163"/>
      <c r="AH35" s="151" t="s">
        <v>368</v>
      </c>
      <c r="AI35" s="163"/>
      <c r="AJ35" s="151" t="s">
        <v>368</v>
      </c>
      <c r="AK35" s="163"/>
      <c r="AL35" s="151" t="s">
        <v>368</v>
      </c>
      <c r="AM35" s="163"/>
      <c r="AN35" s="151" t="s">
        <v>368</v>
      </c>
      <c r="AO35" s="163"/>
      <c r="AP35" s="151" t="s">
        <v>368</v>
      </c>
      <c r="AQ35" s="163"/>
      <c r="AR35" s="163"/>
      <c r="AS35" s="151" t="s">
        <v>368</v>
      </c>
      <c r="AT35" s="163"/>
    </row>
    <row r="36" spans="1:46" s="181" customFormat="1" ht="141.75">
      <c r="A36" s="123" t="s">
        <v>310</v>
      </c>
      <c r="B36" s="124" t="s">
        <v>307</v>
      </c>
      <c r="C36" s="123" t="s">
        <v>275</v>
      </c>
      <c r="D36" s="123" t="s">
        <v>368</v>
      </c>
      <c r="E36" s="123" t="s">
        <v>368</v>
      </c>
      <c r="F36" s="123" t="s">
        <v>368</v>
      </c>
      <c r="G36" s="123" t="s">
        <v>368</v>
      </c>
      <c r="H36" s="123" t="s">
        <v>368</v>
      </c>
      <c r="I36" s="123" t="s">
        <v>368</v>
      </c>
      <c r="J36" s="162"/>
      <c r="K36" s="123" t="s">
        <v>368</v>
      </c>
      <c r="L36" s="162"/>
      <c r="M36" s="123" t="s">
        <v>368</v>
      </c>
      <c r="N36" s="161"/>
      <c r="O36" s="123" t="s">
        <v>368</v>
      </c>
      <c r="P36" s="123" t="s">
        <v>368</v>
      </c>
      <c r="Q36" s="123" t="s">
        <v>368</v>
      </c>
      <c r="R36" s="163"/>
      <c r="S36" s="123" t="s">
        <v>368</v>
      </c>
      <c r="T36" s="163"/>
      <c r="U36" s="123" t="s">
        <v>368</v>
      </c>
      <c r="V36" s="123" t="s">
        <v>368</v>
      </c>
      <c r="W36" s="123" t="s">
        <v>368</v>
      </c>
      <c r="X36" s="163"/>
      <c r="Y36" s="123" t="s">
        <v>368</v>
      </c>
      <c r="Z36" s="163"/>
      <c r="AA36" s="123" t="s">
        <v>368</v>
      </c>
      <c r="AB36" s="163"/>
      <c r="AC36" s="123" t="s">
        <v>368</v>
      </c>
      <c r="AD36" s="163"/>
      <c r="AE36" s="123" t="s">
        <v>368</v>
      </c>
      <c r="AF36" s="163"/>
      <c r="AG36" s="163"/>
      <c r="AH36" s="123" t="s">
        <v>368</v>
      </c>
      <c r="AI36" s="163"/>
      <c r="AJ36" s="123" t="s">
        <v>368</v>
      </c>
      <c r="AK36" s="163"/>
      <c r="AL36" s="123" t="s">
        <v>368</v>
      </c>
      <c r="AM36" s="163"/>
      <c r="AN36" s="123" t="s">
        <v>368</v>
      </c>
      <c r="AO36" s="163"/>
      <c r="AP36" s="123" t="s">
        <v>368</v>
      </c>
      <c r="AQ36" s="163"/>
      <c r="AR36" s="163"/>
      <c r="AS36" s="123" t="s">
        <v>368</v>
      </c>
      <c r="AT36" s="163"/>
    </row>
    <row r="37" spans="1:46" s="181" customFormat="1" ht="110.25">
      <c r="A37" s="123" t="s">
        <v>310</v>
      </c>
      <c r="B37" s="124" t="s">
        <v>308</v>
      </c>
      <c r="C37" s="123" t="s">
        <v>275</v>
      </c>
      <c r="D37" s="123" t="s">
        <v>368</v>
      </c>
      <c r="E37" s="123" t="s">
        <v>368</v>
      </c>
      <c r="F37" s="123" t="s">
        <v>368</v>
      </c>
      <c r="G37" s="123" t="s">
        <v>368</v>
      </c>
      <c r="H37" s="123" t="s">
        <v>368</v>
      </c>
      <c r="I37" s="123" t="s">
        <v>368</v>
      </c>
      <c r="J37" s="162"/>
      <c r="K37" s="123" t="s">
        <v>368</v>
      </c>
      <c r="L37" s="162"/>
      <c r="M37" s="123" t="s">
        <v>368</v>
      </c>
      <c r="N37" s="161"/>
      <c r="O37" s="123" t="s">
        <v>368</v>
      </c>
      <c r="P37" s="123" t="s">
        <v>368</v>
      </c>
      <c r="Q37" s="123" t="s">
        <v>368</v>
      </c>
      <c r="R37" s="163"/>
      <c r="S37" s="123" t="s">
        <v>368</v>
      </c>
      <c r="T37" s="163"/>
      <c r="U37" s="123" t="s">
        <v>368</v>
      </c>
      <c r="V37" s="123" t="s">
        <v>368</v>
      </c>
      <c r="W37" s="123" t="s">
        <v>368</v>
      </c>
      <c r="X37" s="163"/>
      <c r="Y37" s="123" t="s">
        <v>368</v>
      </c>
      <c r="Z37" s="163"/>
      <c r="AA37" s="123" t="s">
        <v>368</v>
      </c>
      <c r="AB37" s="163"/>
      <c r="AC37" s="123" t="s">
        <v>368</v>
      </c>
      <c r="AD37" s="163"/>
      <c r="AE37" s="123" t="s">
        <v>368</v>
      </c>
      <c r="AF37" s="163"/>
      <c r="AG37" s="163"/>
      <c r="AH37" s="123" t="s">
        <v>368</v>
      </c>
      <c r="AI37" s="163"/>
      <c r="AJ37" s="123" t="s">
        <v>368</v>
      </c>
      <c r="AK37" s="163"/>
      <c r="AL37" s="123" t="s">
        <v>368</v>
      </c>
      <c r="AM37" s="163"/>
      <c r="AN37" s="123" t="s">
        <v>368</v>
      </c>
      <c r="AO37" s="163"/>
      <c r="AP37" s="123" t="s">
        <v>368</v>
      </c>
      <c r="AQ37" s="163"/>
      <c r="AR37" s="163"/>
      <c r="AS37" s="123" t="s">
        <v>368</v>
      </c>
      <c r="AT37" s="163"/>
    </row>
    <row r="38" spans="1:46" s="181" customFormat="1" ht="126">
      <c r="A38" s="123" t="s">
        <v>310</v>
      </c>
      <c r="B38" s="124" t="s">
        <v>311</v>
      </c>
      <c r="C38" s="123" t="s">
        <v>275</v>
      </c>
      <c r="D38" s="123" t="s">
        <v>368</v>
      </c>
      <c r="E38" s="123" t="s">
        <v>368</v>
      </c>
      <c r="F38" s="123" t="s">
        <v>368</v>
      </c>
      <c r="G38" s="123" t="s">
        <v>368</v>
      </c>
      <c r="H38" s="123" t="s">
        <v>368</v>
      </c>
      <c r="I38" s="123" t="s">
        <v>368</v>
      </c>
      <c r="J38" s="162"/>
      <c r="K38" s="123" t="s">
        <v>368</v>
      </c>
      <c r="L38" s="162"/>
      <c r="M38" s="123" t="s">
        <v>368</v>
      </c>
      <c r="N38" s="161"/>
      <c r="O38" s="123" t="s">
        <v>368</v>
      </c>
      <c r="P38" s="123" t="s">
        <v>368</v>
      </c>
      <c r="Q38" s="123" t="s">
        <v>368</v>
      </c>
      <c r="R38" s="163"/>
      <c r="S38" s="123" t="s">
        <v>368</v>
      </c>
      <c r="T38" s="163"/>
      <c r="U38" s="123" t="s">
        <v>368</v>
      </c>
      <c r="V38" s="123" t="s">
        <v>368</v>
      </c>
      <c r="W38" s="123" t="s">
        <v>368</v>
      </c>
      <c r="X38" s="163"/>
      <c r="Y38" s="123" t="s">
        <v>368</v>
      </c>
      <c r="Z38" s="163"/>
      <c r="AA38" s="123" t="s">
        <v>368</v>
      </c>
      <c r="AB38" s="163"/>
      <c r="AC38" s="123" t="s">
        <v>368</v>
      </c>
      <c r="AD38" s="163"/>
      <c r="AE38" s="123" t="s">
        <v>368</v>
      </c>
      <c r="AF38" s="163"/>
      <c r="AG38" s="163"/>
      <c r="AH38" s="123" t="s">
        <v>368</v>
      </c>
      <c r="AI38" s="163"/>
      <c r="AJ38" s="123" t="s">
        <v>368</v>
      </c>
      <c r="AK38" s="163"/>
      <c r="AL38" s="123" t="s">
        <v>368</v>
      </c>
      <c r="AM38" s="163"/>
      <c r="AN38" s="123" t="s">
        <v>368</v>
      </c>
      <c r="AO38" s="163"/>
      <c r="AP38" s="123" t="s">
        <v>368</v>
      </c>
      <c r="AQ38" s="163"/>
      <c r="AR38" s="163"/>
      <c r="AS38" s="123" t="s">
        <v>368</v>
      </c>
      <c r="AT38" s="163"/>
    </row>
    <row r="39" spans="1:46" s="181" customFormat="1" ht="94.5">
      <c r="A39" s="122" t="s">
        <v>312</v>
      </c>
      <c r="B39" s="121" t="s">
        <v>313</v>
      </c>
      <c r="C39" s="122" t="s">
        <v>275</v>
      </c>
      <c r="D39" s="122" t="s">
        <v>368</v>
      </c>
      <c r="E39" s="122" t="s">
        <v>368</v>
      </c>
      <c r="F39" s="122" t="s">
        <v>368</v>
      </c>
      <c r="G39" s="122" t="s">
        <v>368</v>
      </c>
      <c r="H39" s="122" t="s">
        <v>368</v>
      </c>
      <c r="I39" s="122" t="s">
        <v>368</v>
      </c>
      <c r="J39" s="162"/>
      <c r="K39" s="122" t="s">
        <v>368</v>
      </c>
      <c r="L39" s="162"/>
      <c r="M39" s="122" t="s">
        <v>368</v>
      </c>
      <c r="N39" s="161"/>
      <c r="O39" s="122" t="s">
        <v>368</v>
      </c>
      <c r="P39" s="122" t="s">
        <v>368</v>
      </c>
      <c r="Q39" s="122" t="s">
        <v>368</v>
      </c>
      <c r="R39" s="163"/>
      <c r="S39" s="122" t="s">
        <v>368</v>
      </c>
      <c r="T39" s="163"/>
      <c r="U39" s="122" t="s">
        <v>368</v>
      </c>
      <c r="V39" s="122" t="s">
        <v>368</v>
      </c>
      <c r="W39" s="122" t="s">
        <v>368</v>
      </c>
      <c r="X39" s="163"/>
      <c r="Y39" s="122" t="s">
        <v>368</v>
      </c>
      <c r="Z39" s="163"/>
      <c r="AA39" s="122" t="s">
        <v>368</v>
      </c>
      <c r="AB39" s="163"/>
      <c r="AC39" s="122" t="s">
        <v>368</v>
      </c>
      <c r="AD39" s="163"/>
      <c r="AE39" s="122" t="s">
        <v>368</v>
      </c>
      <c r="AF39" s="163"/>
      <c r="AG39" s="163"/>
      <c r="AH39" s="122" t="s">
        <v>368</v>
      </c>
      <c r="AI39" s="163"/>
      <c r="AJ39" s="122" t="s">
        <v>368</v>
      </c>
      <c r="AK39" s="163"/>
      <c r="AL39" s="122" t="s">
        <v>368</v>
      </c>
      <c r="AM39" s="163"/>
      <c r="AN39" s="122" t="s">
        <v>368</v>
      </c>
      <c r="AO39" s="163"/>
      <c r="AP39" s="122" t="s">
        <v>368</v>
      </c>
      <c r="AQ39" s="163"/>
      <c r="AR39" s="163"/>
      <c r="AS39" s="122" t="s">
        <v>368</v>
      </c>
      <c r="AT39" s="163"/>
    </row>
    <row r="40" spans="1:46" s="181" customFormat="1" ht="78.75">
      <c r="A40" s="123" t="s">
        <v>314</v>
      </c>
      <c r="B40" s="124" t="s">
        <v>315</v>
      </c>
      <c r="C40" s="123" t="s">
        <v>275</v>
      </c>
      <c r="D40" s="123" t="s">
        <v>368</v>
      </c>
      <c r="E40" s="123" t="s">
        <v>368</v>
      </c>
      <c r="F40" s="123" t="s">
        <v>368</v>
      </c>
      <c r="G40" s="123" t="s">
        <v>368</v>
      </c>
      <c r="H40" s="123" t="s">
        <v>368</v>
      </c>
      <c r="I40" s="123" t="s">
        <v>368</v>
      </c>
      <c r="J40" s="162"/>
      <c r="K40" s="123" t="s">
        <v>368</v>
      </c>
      <c r="L40" s="162"/>
      <c r="M40" s="123" t="s">
        <v>368</v>
      </c>
      <c r="N40" s="161"/>
      <c r="O40" s="123" t="s">
        <v>368</v>
      </c>
      <c r="P40" s="123" t="s">
        <v>368</v>
      </c>
      <c r="Q40" s="123" t="s">
        <v>368</v>
      </c>
      <c r="R40" s="163"/>
      <c r="S40" s="123" t="s">
        <v>368</v>
      </c>
      <c r="T40" s="163"/>
      <c r="U40" s="123" t="s">
        <v>368</v>
      </c>
      <c r="V40" s="123" t="s">
        <v>368</v>
      </c>
      <c r="W40" s="123" t="s">
        <v>368</v>
      </c>
      <c r="X40" s="163"/>
      <c r="Y40" s="123" t="s">
        <v>368</v>
      </c>
      <c r="Z40" s="163"/>
      <c r="AA40" s="123" t="s">
        <v>368</v>
      </c>
      <c r="AB40" s="163"/>
      <c r="AC40" s="123" t="s">
        <v>368</v>
      </c>
      <c r="AD40" s="163"/>
      <c r="AE40" s="123" t="s">
        <v>368</v>
      </c>
      <c r="AF40" s="163"/>
      <c r="AG40" s="163"/>
      <c r="AH40" s="123" t="s">
        <v>368</v>
      </c>
      <c r="AI40" s="163"/>
      <c r="AJ40" s="123" t="s">
        <v>368</v>
      </c>
      <c r="AK40" s="163"/>
      <c r="AL40" s="123" t="s">
        <v>368</v>
      </c>
      <c r="AM40" s="163"/>
      <c r="AN40" s="123" t="s">
        <v>368</v>
      </c>
      <c r="AO40" s="163"/>
      <c r="AP40" s="123" t="s">
        <v>368</v>
      </c>
      <c r="AQ40" s="163"/>
      <c r="AR40" s="163"/>
      <c r="AS40" s="123" t="s">
        <v>368</v>
      </c>
      <c r="AT40" s="163"/>
    </row>
    <row r="41" spans="1:46" s="181" customFormat="1" ht="94.5">
      <c r="A41" s="123" t="s">
        <v>316</v>
      </c>
      <c r="B41" s="124" t="s">
        <v>317</v>
      </c>
      <c r="C41" s="123" t="s">
        <v>275</v>
      </c>
      <c r="D41" s="123" t="s">
        <v>368</v>
      </c>
      <c r="E41" s="123" t="s">
        <v>368</v>
      </c>
      <c r="F41" s="123" t="s">
        <v>368</v>
      </c>
      <c r="G41" s="123" t="s">
        <v>368</v>
      </c>
      <c r="H41" s="123" t="s">
        <v>368</v>
      </c>
      <c r="I41" s="123" t="s">
        <v>368</v>
      </c>
      <c r="J41" s="162"/>
      <c r="K41" s="123" t="s">
        <v>368</v>
      </c>
      <c r="L41" s="162"/>
      <c r="M41" s="123" t="s">
        <v>368</v>
      </c>
      <c r="N41" s="161"/>
      <c r="O41" s="123" t="s">
        <v>368</v>
      </c>
      <c r="P41" s="123" t="s">
        <v>368</v>
      </c>
      <c r="Q41" s="123" t="s">
        <v>368</v>
      </c>
      <c r="R41" s="163"/>
      <c r="S41" s="123" t="s">
        <v>368</v>
      </c>
      <c r="T41" s="163"/>
      <c r="U41" s="123" t="s">
        <v>368</v>
      </c>
      <c r="V41" s="123" t="s">
        <v>368</v>
      </c>
      <c r="W41" s="123" t="s">
        <v>368</v>
      </c>
      <c r="X41" s="163"/>
      <c r="Y41" s="123" t="s">
        <v>368</v>
      </c>
      <c r="Z41" s="163"/>
      <c r="AA41" s="123" t="s">
        <v>368</v>
      </c>
      <c r="AB41" s="163"/>
      <c r="AC41" s="123" t="s">
        <v>368</v>
      </c>
      <c r="AD41" s="163"/>
      <c r="AE41" s="123" t="s">
        <v>368</v>
      </c>
      <c r="AF41" s="163"/>
      <c r="AG41" s="163"/>
      <c r="AH41" s="123" t="s">
        <v>368</v>
      </c>
      <c r="AI41" s="163"/>
      <c r="AJ41" s="123" t="s">
        <v>368</v>
      </c>
      <c r="AK41" s="163"/>
      <c r="AL41" s="123" t="s">
        <v>368</v>
      </c>
      <c r="AM41" s="163"/>
      <c r="AN41" s="123" t="s">
        <v>368</v>
      </c>
      <c r="AO41" s="163"/>
      <c r="AP41" s="123" t="s">
        <v>368</v>
      </c>
      <c r="AQ41" s="163"/>
      <c r="AR41" s="163"/>
      <c r="AS41" s="123" t="s">
        <v>368</v>
      </c>
      <c r="AT41" s="163"/>
    </row>
    <row r="42" spans="1:46" s="181" customFormat="1" ht="47.25">
      <c r="A42" s="119" t="s">
        <v>318</v>
      </c>
      <c r="B42" s="120" t="s">
        <v>319</v>
      </c>
      <c r="C42" s="119" t="s">
        <v>275</v>
      </c>
      <c r="D42" s="133">
        <f t="shared" ref="D42:I42" si="32">D43+D50+D53+D62</f>
        <v>0</v>
      </c>
      <c r="E42" s="133">
        <f t="shared" si="32"/>
        <v>0</v>
      </c>
      <c r="F42" s="133">
        <f t="shared" si="32"/>
        <v>0</v>
      </c>
      <c r="G42" s="133">
        <f t="shared" si="32"/>
        <v>0</v>
      </c>
      <c r="H42" s="133">
        <f t="shared" si="32"/>
        <v>0</v>
      </c>
      <c r="I42" s="133">
        <f t="shared" si="32"/>
        <v>0</v>
      </c>
      <c r="J42" s="162"/>
      <c r="K42" s="133">
        <f>K43+K50+K53+K62</f>
        <v>0</v>
      </c>
      <c r="L42" s="162"/>
      <c r="M42" s="133">
        <f>M43+M50+M53+M62</f>
        <v>0</v>
      </c>
      <c r="N42" s="161"/>
      <c r="O42" s="133">
        <f>O43+O50+O53+O62</f>
        <v>0</v>
      </c>
      <c r="P42" s="133">
        <f>P43+P46</f>
        <v>0</v>
      </c>
      <c r="Q42" s="133">
        <f>Q43+Q50+Q53+Q62</f>
        <v>0</v>
      </c>
      <c r="R42" s="163"/>
      <c r="S42" s="133">
        <f>S43+S50+S53+S62</f>
        <v>0</v>
      </c>
      <c r="T42" s="163"/>
      <c r="U42" s="133">
        <f>U43+U50+U53+U62</f>
        <v>0</v>
      </c>
      <c r="V42" s="133">
        <f>V43+V50+V53+V62</f>
        <v>0</v>
      </c>
      <c r="W42" s="133">
        <f>W43+W50+W53+W62</f>
        <v>0</v>
      </c>
      <c r="X42" s="163"/>
      <c r="Y42" s="133">
        <f>Y43+Y50+Y53+Y62</f>
        <v>0</v>
      </c>
      <c r="Z42" s="163"/>
      <c r="AA42" s="133">
        <f>AA43+AA50+AA53+AA62</f>
        <v>0</v>
      </c>
      <c r="AB42" s="163"/>
      <c r="AC42" s="133">
        <f>AC43+AC50+AC53+AC62</f>
        <v>0</v>
      </c>
      <c r="AD42" s="163"/>
      <c r="AE42" s="133">
        <f>AE43+AE50+AE53+AE62</f>
        <v>0</v>
      </c>
      <c r="AF42" s="163"/>
      <c r="AG42" s="163"/>
      <c r="AH42" s="133">
        <f>AH43+AH50+AH53+AH62</f>
        <v>0</v>
      </c>
      <c r="AI42" s="163"/>
      <c r="AJ42" s="133">
        <f>AJ43+AJ50+AJ53+AJ62</f>
        <v>0</v>
      </c>
      <c r="AK42" s="163"/>
      <c r="AL42" s="133">
        <f>AL43+AL50+AL53+AL62</f>
        <v>0</v>
      </c>
      <c r="AM42" s="163"/>
      <c r="AN42" s="133">
        <f>AN43+AN50+AN53+AN62</f>
        <v>0</v>
      </c>
      <c r="AO42" s="163"/>
      <c r="AP42" s="133">
        <f>AP43+AP50+AP53+AP62</f>
        <v>0</v>
      </c>
      <c r="AQ42" s="163"/>
      <c r="AR42" s="163"/>
      <c r="AS42" s="133">
        <f>AS43+AS50+AS53+AS62</f>
        <v>0</v>
      </c>
      <c r="AT42" s="163"/>
    </row>
    <row r="43" spans="1:46" s="181" customFormat="1" ht="78.75">
      <c r="A43" s="122" t="s">
        <v>320</v>
      </c>
      <c r="B43" s="121" t="s">
        <v>321</v>
      </c>
      <c r="C43" s="122" t="s">
        <v>275</v>
      </c>
      <c r="D43" s="131">
        <f t="shared" ref="D43:I43" si="33">D44+D49</f>
        <v>0</v>
      </c>
      <c r="E43" s="131">
        <f t="shared" si="33"/>
        <v>0</v>
      </c>
      <c r="F43" s="131">
        <f t="shared" si="33"/>
        <v>0</v>
      </c>
      <c r="G43" s="131">
        <f t="shared" si="33"/>
        <v>0</v>
      </c>
      <c r="H43" s="131">
        <f t="shared" si="33"/>
        <v>0</v>
      </c>
      <c r="I43" s="131">
        <f t="shared" si="33"/>
        <v>0</v>
      </c>
      <c r="J43" s="162"/>
      <c r="K43" s="131">
        <f>K44+K49</f>
        <v>0</v>
      </c>
      <c r="L43" s="162"/>
      <c r="M43" s="131">
        <f>M44+M49</f>
        <v>0</v>
      </c>
      <c r="N43" s="161"/>
      <c r="O43" s="131">
        <v>0</v>
      </c>
      <c r="P43" s="131">
        <f>P44+P49</f>
        <v>0</v>
      </c>
      <c r="Q43" s="131">
        <f>Q44+Q49</f>
        <v>0</v>
      </c>
      <c r="R43" s="163"/>
      <c r="S43" s="131">
        <f>S44+S49</f>
        <v>0</v>
      </c>
      <c r="T43" s="163"/>
      <c r="U43" s="131">
        <f>U44+U49</f>
        <v>0</v>
      </c>
      <c r="V43" s="131">
        <f>V44+V49</f>
        <v>0</v>
      </c>
      <c r="W43" s="131">
        <f>W44+W49</f>
        <v>0</v>
      </c>
      <c r="X43" s="163"/>
      <c r="Y43" s="131">
        <f>Y44+Y49</f>
        <v>0</v>
      </c>
      <c r="Z43" s="163"/>
      <c r="AA43" s="131">
        <f>AA44+AA49</f>
        <v>0</v>
      </c>
      <c r="AB43" s="163"/>
      <c r="AC43" s="131">
        <f>AC44+AC49</f>
        <v>0</v>
      </c>
      <c r="AD43" s="163"/>
      <c r="AE43" s="131">
        <f>AE44+AE49</f>
        <v>0</v>
      </c>
      <c r="AF43" s="163"/>
      <c r="AG43" s="163"/>
      <c r="AH43" s="131">
        <f>AH44+AH49</f>
        <v>0</v>
      </c>
      <c r="AI43" s="163"/>
      <c r="AJ43" s="131">
        <f>AJ44+AJ49</f>
        <v>0</v>
      </c>
      <c r="AK43" s="163"/>
      <c r="AL43" s="131">
        <f>AL44+AL49</f>
        <v>0</v>
      </c>
      <c r="AM43" s="163"/>
      <c r="AN43" s="131">
        <f>AN44+AN49</f>
        <v>0</v>
      </c>
      <c r="AO43" s="163"/>
      <c r="AP43" s="131">
        <f>AP44+AP49</f>
        <v>0</v>
      </c>
      <c r="AQ43" s="163"/>
      <c r="AR43" s="163"/>
      <c r="AS43" s="131">
        <f>AS44+AS49</f>
        <v>0</v>
      </c>
      <c r="AT43" s="163"/>
    </row>
    <row r="44" spans="1:46" s="181" customFormat="1" ht="31.5">
      <c r="A44" s="123" t="s">
        <v>322</v>
      </c>
      <c r="B44" s="124" t="s">
        <v>323</v>
      </c>
      <c r="C44" s="123" t="s">
        <v>275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63"/>
    </row>
    <row r="45" spans="1:46" s="181" customFormat="1" ht="78.75">
      <c r="A45" s="123" t="s">
        <v>324</v>
      </c>
      <c r="B45" s="124" t="s">
        <v>325</v>
      </c>
      <c r="C45" s="123" t="s">
        <v>275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132">
        <v>0</v>
      </c>
      <c r="AG45" s="132">
        <v>0</v>
      </c>
      <c r="AH45" s="132">
        <v>0</v>
      </c>
      <c r="AI45" s="132">
        <v>0</v>
      </c>
      <c r="AJ45" s="132">
        <v>0</v>
      </c>
      <c r="AK45" s="132">
        <v>0</v>
      </c>
      <c r="AL45" s="132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63"/>
    </row>
    <row r="46" spans="1:46" s="181" customFormat="1" ht="47.25">
      <c r="A46" s="122" t="s">
        <v>326</v>
      </c>
      <c r="B46" s="121" t="s">
        <v>327</v>
      </c>
      <c r="C46" s="122" t="s">
        <v>275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62"/>
      <c r="K46" s="131">
        <v>0</v>
      </c>
      <c r="L46" s="162"/>
      <c r="M46" s="131">
        <v>0</v>
      </c>
      <c r="N46" s="161"/>
      <c r="O46" s="131">
        <v>0</v>
      </c>
      <c r="P46" s="131">
        <f>P47</f>
        <v>0</v>
      </c>
      <c r="Q46" s="131">
        <v>0</v>
      </c>
      <c r="R46" s="163"/>
      <c r="S46" s="131">
        <v>0</v>
      </c>
      <c r="T46" s="163"/>
      <c r="U46" s="131">
        <v>0</v>
      </c>
      <c r="V46" s="131">
        <v>0</v>
      </c>
      <c r="W46" s="131">
        <v>0</v>
      </c>
      <c r="X46" s="163"/>
      <c r="Y46" s="131">
        <v>0</v>
      </c>
      <c r="Z46" s="163"/>
      <c r="AA46" s="131">
        <v>0</v>
      </c>
      <c r="AB46" s="163"/>
      <c r="AC46" s="131">
        <v>0</v>
      </c>
      <c r="AD46" s="163"/>
      <c r="AE46" s="131">
        <v>0</v>
      </c>
      <c r="AF46" s="163"/>
      <c r="AG46" s="163"/>
      <c r="AH46" s="131">
        <v>0</v>
      </c>
      <c r="AI46" s="163"/>
      <c r="AJ46" s="131">
        <v>0</v>
      </c>
      <c r="AK46" s="163"/>
      <c r="AL46" s="131">
        <v>0</v>
      </c>
      <c r="AM46" s="163"/>
      <c r="AN46" s="131">
        <v>0</v>
      </c>
      <c r="AO46" s="163"/>
      <c r="AP46" s="131">
        <v>0</v>
      </c>
      <c r="AQ46" s="163"/>
      <c r="AR46" s="163"/>
      <c r="AS46" s="131">
        <v>0</v>
      </c>
      <c r="AT46" s="163"/>
    </row>
    <row r="47" spans="1:46" s="181" customFormat="1" ht="31.5">
      <c r="A47" s="123" t="s">
        <v>328</v>
      </c>
      <c r="B47" s="124" t="s">
        <v>329</v>
      </c>
      <c r="C47" s="123" t="s">
        <v>275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62"/>
      <c r="K47" s="132">
        <v>0</v>
      </c>
      <c r="L47" s="162"/>
      <c r="M47" s="132">
        <v>0</v>
      </c>
      <c r="N47" s="161"/>
      <c r="O47" s="132">
        <v>0</v>
      </c>
      <c r="P47" s="132">
        <v>0</v>
      </c>
      <c r="Q47" s="132">
        <v>0</v>
      </c>
      <c r="R47" s="163"/>
      <c r="S47" s="132">
        <v>0</v>
      </c>
      <c r="T47" s="163"/>
      <c r="U47" s="132">
        <v>0</v>
      </c>
      <c r="V47" s="132">
        <v>0</v>
      </c>
      <c r="W47" s="132">
        <v>0</v>
      </c>
      <c r="X47" s="163"/>
      <c r="Y47" s="132">
        <v>0</v>
      </c>
      <c r="Z47" s="163"/>
      <c r="AA47" s="132">
        <v>0</v>
      </c>
      <c r="AB47" s="163"/>
      <c r="AC47" s="132">
        <v>0</v>
      </c>
      <c r="AD47" s="163"/>
      <c r="AE47" s="132">
        <v>0</v>
      </c>
      <c r="AF47" s="163"/>
      <c r="AG47" s="163"/>
      <c r="AH47" s="132">
        <v>0</v>
      </c>
      <c r="AI47" s="163"/>
      <c r="AJ47" s="132">
        <v>0</v>
      </c>
      <c r="AK47" s="163"/>
      <c r="AL47" s="132">
        <v>0</v>
      </c>
      <c r="AM47" s="163"/>
      <c r="AN47" s="132">
        <v>0</v>
      </c>
      <c r="AO47" s="163"/>
      <c r="AP47" s="132">
        <v>0</v>
      </c>
      <c r="AQ47" s="163"/>
      <c r="AR47" s="163"/>
      <c r="AS47" s="132">
        <v>0</v>
      </c>
      <c r="AT47" s="163"/>
    </row>
    <row r="48" spans="1:46" s="181" customFormat="1" ht="47.25">
      <c r="A48" s="123" t="s">
        <v>330</v>
      </c>
      <c r="B48" s="124" t="s">
        <v>331</v>
      </c>
      <c r="C48" s="123" t="s">
        <v>275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62"/>
      <c r="K48" s="132">
        <v>0</v>
      </c>
      <c r="L48" s="162"/>
      <c r="M48" s="132">
        <v>0</v>
      </c>
      <c r="N48" s="161"/>
      <c r="O48" s="132">
        <v>0</v>
      </c>
      <c r="P48" s="132">
        <v>0</v>
      </c>
      <c r="Q48" s="132">
        <v>0</v>
      </c>
      <c r="R48" s="163"/>
      <c r="S48" s="132">
        <v>0</v>
      </c>
      <c r="T48" s="163"/>
      <c r="U48" s="132">
        <v>0</v>
      </c>
      <c r="V48" s="132">
        <v>0</v>
      </c>
      <c r="W48" s="132">
        <v>0</v>
      </c>
      <c r="X48" s="163"/>
      <c r="Y48" s="132">
        <v>0</v>
      </c>
      <c r="Z48" s="163"/>
      <c r="AA48" s="132">
        <v>0</v>
      </c>
      <c r="AB48" s="163"/>
      <c r="AC48" s="132">
        <v>0</v>
      </c>
      <c r="AD48" s="163"/>
      <c r="AE48" s="132">
        <v>0</v>
      </c>
      <c r="AF48" s="163"/>
      <c r="AG48" s="163"/>
      <c r="AH48" s="132">
        <v>0</v>
      </c>
      <c r="AI48" s="163"/>
      <c r="AJ48" s="132">
        <v>0</v>
      </c>
      <c r="AK48" s="163"/>
      <c r="AL48" s="132">
        <v>0</v>
      </c>
      <c r="AM48" s="163"/>
      <c r="AN48" s="132">
        <v>0</v>
      </c>
      <c r="AO48" s="163"/>
      <c r="AP48" s="132">
        <v>0</v>
      </c>
      <c r="AQ48" s="163"/>
      <c r="AR48" s="163"/>
      <c r="AS48" s="132">
        <v>0</v>
      </c>
      <c r="AT48" s="163"/>
    </row>
    <row r="49" spans="1:46" s="181" customFormat="1" ht="47.25">
      <c r="A49" s="122" t="s">
        <v>332</v>
      </c>
      <c r="B49" s="122" t="s">
        <v>333</v>
      </c>
      <c r="C49" s="122" t="s">
        <v>275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62"/>
      <c r="K49" s="131">
        <v>0</v>
      </c>
      <c r="L49" s="162"/>
      <c r="M49" s="131">
        <v>0</v>
      </c>
      <c r="N49" s="161"/>
      <c r="O49" s="131">
        <v>0</v>
      </c>
      <c r="P49" s="131">
        <v>0</v>
      </c>
      <c r="Q49" s="131">
        <v>0</v>
      </c>
      <c r="R49" s="163"/>
      <c r="S49" s="131">
        <v>0</v>
      </c>
      <c r="T49" s="163"/>
      <c r="U49" s="131">
        <v>0</v>
      </c>
      <c r="V49" s="131">
        <v>0</v>
      </c>
      <c r="W49" s="131">
        <v>0</v>
      </c>
      <c r="X49" s="163"/>
      <c r="Y49" s="131">
        <v>0</v>
      </c>
      <c r="Z49" s="163"/>
      <c r="AA49" s="131">
        <v>0</v>
      </c>
      <c r="AB49" s="163"/>
      <c r="AC49" s="131">
        <v>0</v>
      </c>
      <c r="AD49" s="163"/>
      <c r="AE49" s="131">
        <v>0</v>
      </c>
      <c r="AF49" s="163"/>
      <c r="AG49" s="163"/>
      <c r="AH49" s="131">
        <v>0</v>
      </c>
      <c r="AI49" s="163"/>
      <c r="AJ49" s="131">
        <v>0</v>
      </c>
      <c r="AK49" s="163"/>
      <c r="AL49" s="131">
        <v>0</v>
      </c>
      <c r="AM49" s="163"/>
      <c r="AN49" s="131">
        <v>0</v>
      </c>
      <c r="AO49" s="163"/>
      <c r="AP49" s="131">
        <v>0</v>
      </c>
      <c r="AQ49" s="163"/>
      <c r="AR49" s="163"/>
      <c r="AS49" s="131">
        <v>0</v>
      </c>
      <c r="AT49" s="163"/>
    </row>
    <row r="50" spans="1:46" s="181" customFormat="1" ht="47.25">
      <c r="A50" s="123" t="s">
        <v>334</v>
      </c>
      <c r="B50" s="124" t="s">
        <v>335</v>
      </c>
      <c r="C50" s="123" t="s">
        <v>275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62"/>
      <c r="K50" s="132">
        <v>0</v>
      </c>
      <c r="L50" s="162"/>
      <c r="M50" s="132">
        <v>0</v>
      </c>
      <c r="N50" s="161"/>
      <c r="O50" s="132">
        <v>0</v>
      </c>
      <c r="P50" s="132">
        <v>0</v>
      </c>
      <c r="Q50" s="132">
        <v>0</v>
      </c>
      <c r="R50" s="163"/>
      <c r="S50" s="132">
        <v>0</v>
      </c>
      <c r="T50" s="163"/>
      <c r="U50" s="132">
        <v>0</v>
      </c>
      <c r="V50" s="132">
        <v>0</v>
      </c>
      <c r="W50" s="132">
        <v>0</v>
      </c>
      <c r="X50" s="163"/>
      <c r="Y50" s="132">
        <v>0</v>
      </c>
      <c r="Z50" s="163"/>
      <c r="AA50" s="132">
        <v>0</v>
      </c>
      <c r="AB50" s="163"/>
      <c r="AC50" s="132">
        <v>0</v>
      </c>
      <c r="AD50" s="163"/>
      <c r="AE50" s="132">
        <v>0</v>
      </c>
      <c r="AF50" s="163"/>
      <c r="AG50" s="163"/>
      <c r="AH50" s="132">
        <v>0</v>
      </c>
      <c r="AI50" s="163"/>
      <c r="AJ50" s="132">
        <v>0</v>
      </c>
      <c r="AK50" s="163"/>
      <c r="AL50" s="132">
        <v>0</v>
      </c>
      <c r="AM50" s="163"/>
      <c r="AN50" s="132">
        <v>0</v>
      </c>
      <c r="AO50" s="163"/>
      <c r="AP50" s="132">
        <v>0</v>
      </c>
      <c r="AQ50" s="163"/>
      <c r="AR50" s="163"/>
      <c r="AS50" s="132">
        <v>0</v>
      </c>
      <c r="AT50" s="163"/>
    </row>
    <row r="51" spans="1:46" s="181" customFormat="1" ht="47.25">
      <c r="A51" s="123" t="s">
        <v>336</v>
      </c>
      <c r="B51" s="124" t="s">
        <v>337</v>
      </c>
      <c r="C51" s="123" t="s">
        <v>275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62"/>
      <c r="K51" s="132">
        <v>0</v>
      </c>
      <c r="L51" s="162"/>
      <c r="M51" s="132">
        <v>0</v>
      </c>
      <c r="N51" s="161"/>
      <c r="O51" s="132">
        <v>0</v>
      </c>
      <c r="P51" s="132">
        <v>0</v>
      </c>
      <c r="Q51" s="132">
        <v>0</v>
      </c>
      <c r="R51" s="163"/>
      <c r="S51" s="132">
        <v>0</v>
      </c>
      <c r="T51" s="163"/>
      <c r="U51" s="132">
        <v>0</v>
      </c>
      <c r="V51" s="132">
        <v>0</v>
      </c>
      <c r="W51" s="132">
        <v>0</v>
      </c>
      <c r="X51" s="163"/>
      <c r="Y51" s="132">
        <v>0</v>
      </c>
      <c r="Z51" s="163"/>
      <c r="AA51" s="132">
        <v>0</v>
      </c>
      <c r="AB51" s="163"/>
      <c r="AC51" s="132">
        <v>0</v>
      </c>
      <c r="AD51" s="163"/>
      <c r="AE51" s="132">
        <v>0</v>
      </c>
      <c r="AF51" s="163"/>
      <c r="AG51" s="163"/>
      <c r="AH51" s="132">
        <v>0</v>
      </c>
      <c r="AI51" s="163"/>
      <c r="AJ51" s="132">
        <v>0</v>
      </c>
      <c r="AK51" s="163"/>
      <c r="AL51" s="132">
        <v>0</v>
      </c>
      <c r="AM51" s="163"/>
      <c r="AN51" s="132">
        <v>0</v>
      </c>
      <c r="AO51" s="163"/>
      <c r="AP51" s="132">
        <v>0</v>
      </c>
      <c r="AQ51" s="163"/>
      <c r="AR51" s="163"/>
      <c r="AS51" s="132">
        <v>0</v>
      </c>
      <c r="AT51" s="163"/>
    </row>
    <row r="52" spans="1:46" s="181" customFormat="1" ht="47.25">
      <c r="A52" s="123" t="s">
        <v>338</v>
      </c>
      <c r="B52" s="124" t="s">
        <v>339</v>
      </c>
      <c r="C52" s="123" t="s">
        <v>275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62"/>
      <c r="K52" s="132">
        <v>0</v>
      </c>
      <c r="L52" s="162"/>
      <c r="M52" s="132">
        <v>0</v>
      </c>
      <c r="N52" s="161"/>
      <c r="O52" s="132">
        <v>0</v>
      </c>
      <c r="P52" s="132">
        <v>0</v>
      </c>
      <c r="Q52" s="132">
        <v>0</v>
      </c>
      <c r="R52" s="163"/>
      <c r="S52" s="132">
        <v>0</v>
      </c>
      <c r="T52" s="163"/>
      <c r="U52" s="132">
        <v>0</v>
      </c>
      <c r="V52" s="132">
        <v>0</v>
      </c>
      <c r="W52" s="132">
        <v>0</v>
      </c>
      <c r="X52" s="163"/>
      <c r="Y52" s="132">
        <v>0</v>
      </c>
      <c r="Z52" s="163"/>
      <c r="AA52" s="132">
        <v>0</v>
      </c>
      <c r="AB52" s="163"/>
      <c r="AC52" s="132">
        <v>0</v>
      </c>
      <c r="AD52" s="163"/>
      <c r="AE52" s="132">
        <v>0</v>
      </c>
      <c r="AF52" s="163"/>
      <c r="AG52" s="163"/>
      <c r="AH52" s="132">
        <v>0</v>
      </c>
      <c r="AI52" s="163"/>
      <c r="AJ52" s="132">
        <v>0</v>
      </c>
      <c r="AK52" s="163"/>
      <c r="AL52" s="132">
        <v>0</v>
      </c>
      <c r="AM52" s="163"/>
      <c r="AN52" s="132">
        <v>0</v>
      </c>
      <c r="AO52" s="163"/>
      <c r="AP52" s="132">
        <v>0</v>
      </c>
      <c r="AQ52" s="163"/>
      <c r="AR52" s="163"/>
      <c r="AS52" s="132">
        <v>0</v>
      </c>
      <c r="AT52" s="163"/>
    </row>
    <row r="53" spans="1:46" s="181" customFormat="1" ht="47.25">
      <c r="A53" s="123" t="s">
        <v>340</v>
      </c>
      <c r="B53" s="124" t="s">
        <v>341</v>
      </c>
      <c r="C53" s="123" t="s">
        <v>275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62"/>
      <c r="K53" s="132">
        <v>0</v>
      </c>
      <c r="L53" s="162"/>
      <c r="M53" s="132">
        <v>0</v>
      </c>
      <c r="N53" s="161"/>
      <c r="O53" s="132">
        <v>0</v>
      </c>
      <c r="P53" s="132">
        <v>0</v>
      </c>
      <c r="Q53" s="132">
        <v>0</v>
      </c>
      <c r="R53" s="163"/>
      <c r="S53" s="132">
        <v>0</v>
      </c>
      <c r="T53" s="163"/>
      <c r="U53" s="132">
        <v>0</v>
      </c>
      <c r="V53" s="132">
        <v>0</v>
      </c>
      <c r="W53" s="132">
        <v>0</v>
      </c>
      <c r="X53" s="163"/>
      <c r="Y53" s="132">
        <v>0</v>
      </c>
      <c r="Z53" s="163"/>
      <c r="AA53" s="132">
        <v>0</v>
      </c>
      <c r="AB53" s="163"/>
      <c r="AC53" s="132">
        <v>0</v>
      </c>
      <c r="AD53" s="163"/>
      <c r="AE53" s="132">
        <v>0</v>
      </c>
      <c r="AF53" s="163"/>
      <c r="AG53" s="163"/>
      <c r="AH53" s="132">
        <v>0</v>
      </c>
      <c r="AI53" s="163"/>
      <c r="AJ53" s="132">
        <v>0</v>
      </c>
      <c r="AK53" s="163"/>
      <c r="AL53" s="132">
        <v>0</v>
      </c>
      <c r="AM53" s="163"/>
      <c r="AN53" s="132">
        <v>0</v>
      </c>
      <c r="AO53" s="163"/>
      <c r="AP53" s="132">
        <v>0</v>
      </c>
      <c r="AQ53" s="163"/>
      <c r="AR53" s="163"/>
      <c r="AS53" s="132">
        <v>0</v>
      </c>
      <c r="AT53" s="163"/>
    </row>
    <row r="54" spans="1:46" s="181" customFormat="1" ht="63">
      <c r="A54" s="123" t="s">
        <v>342</v>
      </c>
      <c r="B54" s="124" t="s">
        <v>343</v>
      </c>
      <c r="C54" s="123" t="s">
        <v>275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62"/>
      <c r="K54" s="132">
        <v>0</v>
      </c>
      <c r="L54" s="162"/>
      <c r="M54" s="132">
        <v>0</v>
      </c>
      <c r="N54" s="161"/>
      <c r="O54" s="132">
        <v>0</v>
      </c>
      <c r="P54" s="132">
        <v>0</v>
      </c>
      <c r="Q54" s="132">
        <v>0</v>
      </c>
      <c r="R54" s="163"/>
      <c r="S54" s="132">
        <v>0</v>
      </c>
      <c r="T54" s="163"/>
      <c r="U54" s="132">
        <v>0</v>
      </c>
      <c r="V54" s="132">
        <v>0</v>
      </c>
      <c r="W54" s="132">
        <v>0</v>
      </c>
      <c r="X54" s="163"/>
      <c r="Y54" s="132">
        <v>0</v>
      </c>
      <c r="Z54" s="163"/>
      <c r="AA54" s="132">
        <v>0</v>
      </c>
      <c r="AB54" s="163"/>
      <c r="AC54" s="132">
        <v>0</v>
      </c>
      <c r="AD54" s="163"/>
      <c r="AE54" s="132">
        <v>0</v>
      </c>
      <c r="AF54" s="163"/>
      <c r="AG54" s="163"/>
      <c r="AH54" s="132">
        <v>0</v>
      </c>
      <c r="AI54" s="163"/>
      <c r="AJ54" s="132">
        <v>0</v>
      </c>
      <c r="AK54" s="163"/>
      <c r="AL54" s="132">
        <v>0</v>
      </c>
      <c r="AM54" s="163"/>
      <c r="AN54" s="132">
        <v>0</v>
      </c>
      <c r="AO54" s="163"/>
      <c r="AP54" s="132">
        <v>0</v>
      </c>
      <c r="AQ54" s="163"/>
      <c r="AR54" s="163"/>
      <c r="AS54" s="132">
        <v>0</v>
      </c>
      <c r="AT54" s="163"/>
    </row>
    <row r="55" spans="1:46" s="181" customFormat="1" ht="63">
      <c r="A55" s="123" t="s">
        <v>344</v>
      </c>
      <c r="B55" s="124" t="s">
        <v>345</v>
      </c>
      <c r="C55" s="123" t="s">
        <v>275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62"/>
      <c r="K55" s="132">
        <v>0</v>
      </c>
      <c r="L55" s="162"/>
      <c r="M55" s="132">
        <v>0</v>
      </c>
      <c r="N55" s="161"/>
      <c r="O55" s="132">
        <v>0</v>
      </c>
      <c r="P55" s="132">
        <v>0</v>
      </c>
      <c r="Q55" s="132">
        <v>0</v>
      </c>
      <c r="R55" s="163"/>
      <c r="S55" s="132">
        <v>0</v>
      </c>
      <c r="T55" s="163"/>
      <c r="U55" s="132">
        <v>0</v>
      </c>
      <c r="V55" s="132">
        <v>0</v>
      </c>
      <c r="W55" s="132">
        <v>0</v>
      </c>
      <c r="X55" s="163"/>
      <c r="Y55" s="132">
        <v>0</v>
      </c>
      <c r="Z55" s="163"/>
      <c r="AA55" s="132">
        <v>0</v>
      </c>
      <c r="AB55" s="163"/>
      <c r="AC55" s="132">
        <v>0</v>
      </c>
      <c r="AD55" s="163"/>
      <c r="AE55" s="132">
        <v>0</v>
      </c>
      <c r="AF55" s="163"/>
      <c r="AG55" s="163"/>
      <c r="AH55" s="132">
        <v>0</v>
      </c>
      <c r="AI55" s="163"/>
      <c r="AJ55" s="132">
        <v>0</v>
      </c>
      <c r="AK55" s="163"/>
      <c r="AL55" s="132">
        <v>0</v>
      </c>
      <c r="AM55" s="163"/>
      <c r="AN55" s="132">
        <v>0</v>
      </c>
      <c r="AO55" s="163"/>
      <c r="AP55" s="132">
        <v>0</v>
      </c>
      <c r="AQ55" s="163"/>
      <c r="AR55" s="163"/>
      <c r="AS55" s="132">
        <v>0</v>
      </c>
      <c r="AT55" s="163"/>
    </row>
    <row r="56" spans="1:46" s="181" customFormat="1" ht="63">
      <c r="A56" s="123" t="s">
        <v>346</v>
      </c>
      <c r="B56" s="124" t="s">
        <v>347</v>
      </c>
      <c r="C56" s="123" t="s">
        <v>275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62"/>
      <c r="K56" s="132">
        <v>0</v>
      </c>
      <c r="L56" s="162"/>
      <c r="M56" s="132">
        <v>0</v>
      </c>
      <c r="N56" s="161"/>
      <c r="O56" s="132">
        <v>0</v>
      </c>
      <c r="P56" s="132">
        <v>0</v>
      </c>
      <c r="Q56" s="132">
        <v>0</v>
      </c>
      <c r="R56" s="163"/>
      <c r="S56" s="132">
        <v>0</v>
      </c>
      <c r="T56" s="163"/>
      <c r="U56" s="132">
        <v>0</v>
      </c>
      <c r="V56" s="132">
        <v>0</v>
      </c>
      <c r="W56" s="132">
        <v>0</v>
      </c>
      <c r="X56" s="163"/>
      <c r="Y56" s="132">
        <v>0</v>
      </c>
      <c r="Z56" s="163"/>
      <c r="AA56" s="132">
        <v>0</v>
      </c>
      <c r="AB56" s="163"/>
      <c r="AC56" s="132">
        <v>0</v>
      </c>
      <c r="AD56" s="163"/>
      <c r="AE56" s="132">
        <v>0</v>
      </c>
      <c r="AF56" s="163"/>
      <c r="AG56" s="163"/>
      <c r="AH56" s="132">
        <v>0</v>
      </c>
      <c r="AI56" s="163"/>
      <c r="AJ56" s="132">
        <v>0</v>
      </c>
      <c r="AK56" s="163"/>
      <c r="AL56" s="132">
        <v>0</v>
      </c>
      <c r="AM56" s="163"/>
      <c r="AN56" s="132">
        <v>0</v>
      </c>
      <c r="AO56" s="163"/>
      <c r="AP56" s="132">
        <v>0</v>
      </c>
      <c r="AQ56" s="163"/>
      <c r="AR56" s="163"/>
      <c r="AS56" s="132">
        <v>0</v>
      </c>
      <c r="AT56" s="163"/>
    </row>
    <row r="57" spans="1:46" s="181" customFormat="1" ht="63">
      <c r="A57" s="123" t="s">
        <v>348</v>
      </c>
      <c r="B57" s="124" t="s">
        <v>349</v>
      </c>
      <c r="C57" s="123" t="s">
        <v>275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62"/>
      <c r="K57" s="132">
        <v>0</v>
      </c>
      <c r="L57" s="162"/>
      <c r="M57" s="132">
        <v>0</v>
      </c>
      <c r="N57" s="161"/>
      <c r="O57" s="132">
        <v>0</v>
      </c>
      <c r="P57" s="132">
        <v>0</v>
      </c>
      <c r="Q57" s="132">
        <v>0</v>
      </c>
      <c r="R57" s="163"/>
      <c r="S57" s="132">
        <v>0</v>
      </c>
      <c r="T57" s="163"/>
      <c r="U57" s="132">
        <v>0</v>
      </c>
      <c r="V57" s="132">
        <v>0</v>
      </c>
      <c r="W57" s="132">
        <v>0</v>
      </c>
      <c r="X57" s="163"/>
      <c r="Y57" s="132">
        <v>0</v>
      </c>
      <c r="Z57" s="163"/>
      <c r="AA57" s="132">
        <v>0</v>
      </c>
      <c r="AB57" s="163"/>
      <c r="AC57" s="132">
        <v>0</v>
      </c>
      <c r="AD57" s="163"/>
      <c r="AE57" s="132">
        <v>0</v>
      </c>
      <c r="AF57" s="163"/>
      <c r="AG57" s="163"/>
      <c r="AH57" s="132">
        <v>0</v>
      </c>
      <c r="AI57" s="163"/>
      <c r="AJ57" s="132">
        <v>0</v>
      </c>
      <c r="AK57" s="163"/>
      <c r="AL57" s="132">
        <v>0</v>
      </c>
      <c r="AM57" s="163"/>
      <c r="AN57" s="132">
        <v>0</v>
      </c>
      <c r="AO57" s="163"/>
      <c r="AP57" s="132">
        <v>0</v>
      </c>
      <c r="AQ57" s="163"/>
      <c r="AR57" s="163"/>
      <c r="AS57" s="132">
        <v>0</v>
      </c>
      <c r="AT57" s="163"/>
    </row>
    <row r="58" spans="1:46" s="181" customFormat="1" ht="63">
      <c r="A58" s="122" t="s">
        <v>350</v>
      </c>
      <c r="B58" s="121" t="s">
        <v>351</v>
      </c>
      <c r="C58" s="122" t="s">
        <v>275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65"/>
      <c r="K58" s="131">
        <v>0</v>
      </c>
      <c r="L58" s="165"/>
      <c r="M58" s="131">
        <v>0</v>
      </c>
      <c r="N58" s="161"/>
      <c r="O58" s="131">
        <v>0</v>
      </c>
      <c r="P58" s="131">
        <v>0</v>
      </c>
      <c r="Q58" s="131">
        <v>0</v>
      </c>
      <c r="R58" s="166"/>
      <c r="S58" s="131">
        <v>0</v>
      </c>
      <c r="T58" s="166"/>
      <c r="U58" s="131">
        <v>0</v>
      </c>
      <c r="V58" s="131">
        <v>0</v>
      </c>
      <c r="W58" s="131">
        <v>0</v>
      </c>
      <c r="X58" s="166"/>
      <c r="Y58" s="131">
        <v>0</v>
      </c>
      <c r="Z58" s="166"/>
      <c r="AA58" s="131">
        <v>0</v>
      </c>
      <c r="AB58" s="166"/>
      <c r="AC58" s="131">
        <v>0</v>
      </c>
      <c r="AD58" s="166"/>
      <c r="AE58" s="131">
        <v>0</v>
      </c>
      <c r="AF58" s="166"/>
      <c r="AG58" s="166"/>
      <c r="AH58" s="131">
        <v>0</v>
      </c>
      <c r="AI58" s="166"/>
      <c r="AJ58" s="131">
        <v>0</v>
      </c>
      <c r="AK58" s="166"/>
      <c r="AL58" s="131">
        <v>0</v>
      </c>
      <c r="AM58" s="166"/>
      <c r="AN58" s="131">
        <v>0</v>
      </c>
      <c r="AO58" s="166"/>
      <c r="AP58" s="131">
        <v>0</v>
      </c>
      <c r="AQ58" s="166"/>
      <c r="AR58" s="166"/>
      <c r="AS58" s="131">
        <v>0</v>
      </c>
      <c r="AT58" s="163"/>
    </row>
    <row r="59" spans="1:46" s="181" customFormat="1" ht="31.5">
      <c r="A59" s="123" t="s">
        <v>352</v>
      </c>
      <c r="B59" s="124" t="s">
        <v>353</v>
      </c>
      <c r="C59" s="123" t="s">
        <v>275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62"/>
      <c r="K59" s="132">
        <v>0</v>
      </c>
      <c r="L59" s="162"/>
      <c r="M59" s="132">
        <v>0</v>
      </c>
      <c r="N59" s="161"/>
      <c r="O59" s="132">
        <v>0</v>
      </c>
      <c r="P59" s="132">
        <v>0</v>
      </c>
      <c r="Q59" s="132">
        <v>0</v>
      </c>
      <c r="R59" s="163"/>
      <c r="S59" s="132">
        <v>0</v>
      </c>
      <c r="T59" s="163"/>
      <c r="U59" s="132">
        <v>0</v>
      </c>
      <c r="V59" s="132">
        <v>0</v>
      </c>
      <c r="W59" s="132">
        <v>0</v>
      </c>
      <c r="X59" s="163"/>
      <c r="Y59" s="132">
        <v>0</v>
      </c>
      <c r="Z59" s="163"/>
      <c r="AA59" s="132">
        <v>0</v>
      </c>
      <c r="AB59" s="163"/>
      <c r="AC59" s="132">
        <v>0</v>
      </c>
      <c r="AD59" s="163"/>
      <c r="AE59" s="132">
        <v>0</v>
      </c>
      <c r="AF59" s="163"/>
      <c r="AG59" s="163"/>
      <c r="AH59" s="132">
        <v>0</v>
      </c>
      <c r="AI59" s="163"/>
      <c r="AJ59" s="132">
        <v>0</v>
      </c>
      <c r="AK59" s="163"/>
      <c r="AL59" s="132">
        <v>0</v>
      </c>
      <c r="AM59" s="163"/>
      <c r="AN59" s="132">
        <v>0</v>
      </c>
      <c r="AO59" s="163"/>
      <c r="AP59" s="132">
        <v>0</v>
      </c>
      <c r="AQ59" s="163"/>
      <c r="AR59" s="163"/>
      <c r="AS59" s="132">
        <v>0</v>
      </c>
      <c r="AT59" s="163"/>
    </row>
    <row r="60" spans="1:46" s="181" customFormat="1" ht="47.25">
      <c r="A60" s="123" t="s">
        <v>354</v>
      </c>
      <c r="B60" s="124" t="s">
        <v>355</v>
      </c>
      <c r="C60" s="123" t="s">
        <v>275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62"/>
      <c r="K60" s="132">
        <v>0</v>
      </c>
      <c r="L60" s="162"/>
      <c r="M60" s="132">
        <v>0</v>
      </c>
      <c r="N60" s="161"/>
      <c r="O60" s="132">
        <v>0</v>
      </c>
      <c r="P60" s="132">
        <v>0</v>
      </c>
      <c r="Q60" s="132">
        <v>0</v>
      </c>
      <c r="R60" s="163"/>
      <c r="S60" s="132">
        <v>0</v>
      </c>
      <c r="T60" s="163"/>
      <c r="U60" s="132">
        <v>0</v>
      </c>
      <c r="V60" s="132">
        <v>0</v>
      </c>
      <c r="W60" s="132">
        <v>0</v>
      </c>
      <c r="X60" s="163"/>
      <c r="Y60" s="132">
        <v>0</v>
      </c>
      <c r="Z60" s="163"/>
      <c r="AA60" s="132">
        <v>0</v>
      </c>
      <c r="AB60" s="163"/>
      <c r="AC60" s="132">
        <v>0</v>
      </c>
      <c r="AD60" s="163"/>
      <c r="AE60" s="132">
        <v>0</v>
      </c>
      <c r="AF60" s="163"/>
      <c r="AG60" s="163"/>
      <c r="AH60" s="132">
        <v>0</v>
      </c>
      <c r="AI60" s="163"/>
      <c r="AJ60" s="132">
        <v>0</v>
      </c>
      <c r="AK60" s="163"/>
      <c r="AL60" s="132">
        <v>0</v>
      </c>
      <c r="AM60" s="163"/>
      <c r="AN60" s="132">
        <v>0</v>
      </c>
      <c r="AO60" s="163"/>
      <c r="AP60" s="132">
        <v>0</v>
      </c>
      <c r="AQ60" s="163"/>
      <c r="AR60" s="163"/>
      <c r="AS60" s="132">
        <v>0</v>
      </c>
      <c r="AT60" s="163"/>
    </row>
    <row r="61" spans="1:46" s="181" customFormat="1" ht="94.5">
      <c r="A61" s="119" t="s">
        <v>356</v>
      </c>
      <c r="B61" s="120" t="s">
        <v>357</v>
      </c>
      <c r="C61" s="119" t="s">
        <v>275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133">
        <v>0</v>
      </c>
      <c r="J61" s="164"/>
      <c r="K61" s="133">
        <v>0</v>
      </c>
      <c r="L61" s="164"/>
      <c r="M61" s="133">
        <v>0</v>
      </c>
      <c r="N61" s="161"/>
      <c r="O61" s="133">
        <v>0</v>
      </c>
      <c r="P61" s="133">
        <v>0</v>
      </c>
      <c r="Q61" s="133">
        <v>0</v>
      </c>
      <c r="R61" s="167"/>
      <c r="S61" s="133">
        <v>0</v>
      </c>
      <c r="T61" s="167"/>
      <c r="U61" s="133">
        <v>0</v>
      </c>
      <c r="V61" s="133">
        <v>0</v>
      </c>
      <c r="W61" s="133">
        <v>0</v>
      </c>
      <c r="X61" s="167"/>
      <c r="Y61" s="133">
        <v>0</v>
      </c>
      <c r="Z61" s="167"/>
      <c r="AA61" s="133">
        <v>0</v>
      </c>
      <c r="AB61" s="167"/>
      <c r="AC61" s="133">
        <v>0</v>
      </c>
      <c r="AD61" s="167"/>
      <c r="AE61" s="133">
        <v>0</v>
      </c>
      <c r="AF61" s="167"/>
      <c r="AG61" s="167"/>
      <c r="AH61" s="133">
        <v>0</v>
      </c>
      <c r="AI61" s="167"/>
      <c r="AJ61" s="133">
        <v>0</v>
      </c>
      <c r="AK61" s="167"/>
      <c r="AL61" s="133">
        <v>0</v>
      </c>
      <c r="AM61" s="167"/>
      <c r="AN61" s="133">
        <v>0</v>
      </c>
      <c r="AO61" s="167"/>
      <c r="AP61" s="133">
        <v>0</v>
      </c>
      <c r="AQ61" s="167"/>
      <c r="AR61" s="167"/>
      <c r="AS61" s="133">
        <v>0</v>
      </c>
      <c r="AT61" s="163"/>
    </row>
    <row r="62" spans="1:46" s="181" customFormat="1" ht="78.75">
      <c r="A62" s="123" t="s">
        <v>358</v>
      </c>
      <c r="B62" s="124" t="s">
        <v>359</v>
      </c>
      <c r="C62" s="123" t="s">
        <v>275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62"/>
      <c r="K62" s="132">
        <v>0</v>
      </c>
      <c r="L62" s="162"/>
      <c r="M62" s="132">
        <v>0</v>
      </c>
      <c r="N62" s="161"/>
      <c r="O62" s="132">
        <v>0</v>
      </c>
      <c r="P62" s="132">
        <v>0</v>
      </c>
      <c r="Q62" s="132">
        <v>0</v>
      </c>
      <c r="R62" s="163"/>
      <c r="S62" s="132">
        <v>0</v>
      </c>
      <c r="T62" s="163"/>
      <c r="U62" s="132">
        <v>0</v>
      </c>
      <c r="V62" s="132">
        <v>0</v>
      </c>
      <c r="W62" s="132">
        <v>0</v>
      </c>
      <c r="X62" s="163"/>
      <c r="Y62" s="132">
        <v>0</v>
      </c>
      <c r="Z62" s="163"/>
      <c r="AA62" s="132">
        <v>0</v>
      </c>
      <c r="AB62" s="163"/>
      <c r="AC62" s="132">
        <v>0</v>
      </c>
      <c r="AD62" s="163"/>
      <c r="AE62" s="132">
        <v>0</v>
      </c>
      <c r="AF62" s="163"/>
      <c r="AG62" s="163"/>
      <c r="AH62" s="132">
        <v>0</v>
      </c>
      <c r="AI62" s="163"/>
      <c r="AJ62" s="132">
        <v>0</v>
      </c>
      <c r="AK62" s="163"/>
      <c r="AL62" s="132">
        <v>0</v>
      </c>
      <c r="AM62" s="163"/>
      <c r="AN62" s="132">
        <v>0</v>
      </c>
      <c r="AO62" s="163"/>
      <c r="AP62" s="132">
        <v>0</v>
      </c>
      <c r="AQ62" s="163"/>
      <c r="AR62" s="163"/>
      <c r="AS62" s="132">
        <v>0</v>
      </c>
      <c r="AT62" s="163"/>
    </row>
    <row r="63" spans="1:46" s="181" customFormat="1" ht="78.75">
      <c r="A63" s="123" t="s">
        <v>360</v>
      </c>
      <c r="B63" s="124" t="s">
        <v>361</v>
      </c>
      <c r="C63" s="123" t="s">
        <v>275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62"/>
      <c r="K63" s="132">
        <v>0</v>
      </c>
      <c r="L63" s="162"/>
      <c r="M63" s="132">
        <v>0</v>
      </c>
      <c r="N63" s="161"/>
      <c r="O63" s="132">
        <v>0</v>
      </c>
      <c r="P63" s="132">
        <v>0</v>
      </c>
      <c r="Q63" s="132">
        <v>0</v>
      </c>
      <c r="R63" s="163"/>
      <c r="S63" s="132">
        <v>0</v>
      </c>
      <c r="T63" s="163"/>
      <c r="U63" s="132">
        <v>0</v>
      </c>
      <c r="V63" s="132">
        <v>0</v>
      </c>
      <c r="W63" s="132">
        <v>0</v>
      </c>
      <c r="X63" s="163"/>
      <c r="Y63" s="132">
        <v>0</v>
      </c>
      <c r="Z63" s="163"/>
      <c r="AA63" s="132">
        <v>0</v>
      </c>
      <c r="AB63" s="163"/>
      <c r="AC63" s="132">
        <v>0</v>
      </c>
      <c r="AD63" s="163"/>
      <c r="AE63" s="132">
        <v>0</v>
      </c>
      <c r="AF63" s="163"/>
      <c r="AG63" s="163"/>
      <c r="AH63" s="132">
        <v>0</v>
      </c>
      <c r="AI63" s="163"/>
      <c r="AJ63" s="132">
        <v>0</v>
      </c>
      <c r="AK63" s="163"/>
      <c r="AL63" s="132">
        <v>0</v>
      </c>
      <c r="AM63" s="163"/>
      <c r="AN63" s="132">
        <v>0</v>
      </c>
      <c r="AO63" s="163"/>
      <c r="AP63" s="132">
        <v>0</v>
      </c>
      <c r="AQ63" s="163"/>
      <c r="AR63" s="163"/>
      <c r="AS63" s="132">
        <v>0</v>
      </c>
      <c r="AT63" s="163"/>
    </row>
    <row r="64" spans="1:46" s="248" customFormat="1" ht="47.25">
      <c r="A64" s="239" t="s">
        <v>362</v>
      </c>
      <c r="B64" s="240" t="s">
        <v>363</v>
      </c>
      <c r="C64" s="239" t="s">
        <v>275</v>
      </c>
      <c r="D64" s="242">
        <v>0</v>
      </c>
      <c r="E64" s="242">
        <v>0</v>
      </c>
      <c r="F64" s="242">
        <v>0</v>
      </c>
      <c r="G64" s="242">
        <v>0</v>
      </c>
      <c r="H64" s="242">
        <v>0</v>
      </c>
      <c r="I64" s="242">
        <v>0</v>
      </c>
      <c r="J64" s="245"/>
      <c r="K64" s="242">
        <v>0</v>
      </c>
      <c r="L64" s="245"/>
      <c r="M64" s="242">
        <v>0</v>
      </c>
      <c r="N64" s="246"/>
      <c r="O64" s="242">
        <v>2.42</v>
      </c>
      <c r="P64" s="242">
        <v>16</v>
      </c>
      <c r="Q64" s="242">
        <f>SUM(Q65:Q72)</f>
        <v>38.395999999999994</v>
      </c>
      <c r="R64" s="247"/>
      <c r="S64" s="242">
        <v>0</v>
      </c>
      <c r="T64" s="247"/>
      <c r="U64" s="242">
        <v>0</v>
      </c>
      <c r="V64" s="242">
        <v>0</v>
      </c>
      <c r="W64" s="242">
        <v>0</v>
      </c>
      <c r="X64" s="247"/>
      <c r="Y64" s="242">
        <v>0</v>
      </c>
      <c r="Z64" s="247"/>
      <c r="AA64" s="242">
        <v>0</v>
      </c>
      <c r="AB64" s="247"/>
      <c r="AC64" s="242">
        <v>0</v>
      </c>
      <c r="AD64" s="247"/>
      <c r="AE64" s="242">
        <v>0</v>
      </c>
      <c r="AF64" s="247"/>
      <c r="AG64" s="247"/>
      <c r="AH64" s="242">
        <v>0</v>
      </c>
      <c r="AI64" s="247"/>
      <c r="AJ64" s="242">
        <v>0</v>
      </c>
      <c r="AK64" s="247"/>
      <c r="AL64" s="242">
        <v>0</v>
      </c>
      <c r="AM64" s="247"/>
      <c r="AN64" s="242">
        <v>119.4973599144848</v>
      </c>
      <c r="AO64" s="247"/>
      <c r="AP64" s="242">
        <v>0</v>
      </c>
      <c r="AQ64" s="247"/>
      <c r="AR64" s="247"/>
      <c r="AS64" s="242">
        <v>0</v>
      </c>
      <c r="AT64" s="247"/>
    </row>
    <row r="65" spans="1:46" s="248" customFormat="1" ht="110.25">
      <c r="A65" s="200" t="s">
        <v>181</v>
      </c>
      <c r="B65" s="220" t="s">
        <v>524</v>
      </c>
      <c r="C65" s="253" t="s">
        <v>368</v>
      </c>
      <c r="D65" s="129" t="s">
        <v>368</v>
      </c>
      <c r="E65" s="129" t="s">
        <v>368</v>
      </c>
      <c r="F65" s="129" t="s">
        <v>368</v>
      </c>
      <c r="G65" s="129" t="s">
        <v>368</v>
      </c>
      <c r="H65" s="129" t="s">
        <v>368</v>
      </c>
      <c r="I65" s="129" t="s">
        <v>368</v>
      </c>
      <c r="J65" s="129" t="s">
        <v>368</v>
      </c>
      <c r="K65" s="129" t="s">
        <v>368</v>
      </c>
      <c r="L65" s="129" t="s">
        <v>368</v>
      </c>
      <c r="M65" s="129" t="s">
        <v>368</v>
      </c>
      <c r="N65" s="129" t="s">
        <v>368</v>
      </c>
      <c r="O65" s="129">
        <v>0</v>
      </c>
      <c r="P65" s="129" t="s">
        <v>368</v>
      </c>
      <c r="Q65" s="137">
        <v>7.6</v>
      </c>
      <c r="R65" s="163"/>
      <c r="S65" s="137" t="s">
        <v>368</v>
      </c>
      <c r="T65" s="163"/>
      <c r="U65" s="137" t="s">
        <v>368</v>
      </c>
      <c r="V65" s="137" t="s">
        <v>368</v>
      </c>
      <c r="W65" s="137" t="s">
        <v>368</v>
      </c>
      <c r="X65" s="137" t="s">
        <v>368</v>
      </c>
      <c r="Y65" s="137" t="s">
        <v>368</v>
      </c>
      <c r="Z65" s="137" t="s">
        <v>368</v>
      </c>
      <c r="AA65" s="137" t="s">
        <v>368</v>
      </c>
      <c r="AB65" s="137" t="s">
        <v>368</v>
      </c>
      <c r="AC65" s="137" t="s">
        <v>368</v>
      </c>
      <c r="AD65" s="137" t="s">
        <v>368</v>
      </c>
      <c r="AE65" s="137" t="s">
        <v>368</v>
      </c>
      <c r="AF65" s="137" t="s">
        <v>368</v>
      </c>
      <c r="AG65" s="137" t="s">
        <v>368</v>
      </c>
      <c r="AH65" s="137" t="s">
        <v>368</v>
      </c>
      <c r="AI65" s="137" t="s">
        <v>368</v>
      </c>
      <c r="AJ65" s="137" t="s">
        <v>368</v>
      </c>
      <c r="AK65" s="137" t="s">
        <v>368</v>
      </c>
      <c r="AL65" s="137" t="s">
        <v>368</v>
      </c>
      <c r="AM65" s="163"/>
      <c r="AN65" s="137">
        <v>14.843999999999999</v>
      </c>
      <c r="AO65" s="163"/>
      <c r="AP65" s="137" t="s">
        <v>368</v>
      </c>
      <c r="AQ65" s="163"/>
      <c r="AR65" s="163"/>
      <c r="AS65" s="137" t="s">
        <v>368</v>
      </c>
      <c r="AT65" s="247"/>
    </row>
    <row r="66" spans="1:46" s="181" customFormat="1" ht="110.25">
      <c r="A66" s="200" t="s">
        <v>461</v>
      </c>
      <c r="B66" s="201" t="s">
        <v>466</v>
      </c>
      <c r="C66" s="253" t="s">
        <v>368</v>
      </c>
      <c r="D66" s="129" t="s">
        <v>368</v>
      </c>
      <c r="E66" s="129" t="s">
        <v>368</v>
      </c>
      <c r="F66" s="129" t="s">
        <v>368</v>
      </c>
      <c r="G66" s="129" t="s">
        <v>368</v>
      </c>
      <c r="H66" s="129" t="s">
        <v>368</v>
      </c>
      <c r="I66" s="129" t="s">
        <v>368</v>
      </c>
      <c r="J66" s="129" t="s">
        <v>368</v>
      </c>
      <c r="K66" s="129" t="s">
        <v>368</v>
      </c>
      <c r="L66" s="129" t="s">
        <v>368</v>
      </c>
      <c r="M66" s="129" t="s">
        <v>368</v>
      </c>
      <c r="N66" s="249"/>
      <c r="O66" s="137">
        <v>0.35</v>
      </c>
      <c r="P66" s="129" t="s">
        <v>368</v>
      </c>
      <c r="Q66" s="137">
        <v>7.25</v>
      </c>
      <c r="R66" s="163"/>
      <c r="S66" s="137" t="s">
        <v>368</v>
      </c>
      <c r="T66" s="163"/>
      <c r="U66" s="137" t="s">
        <v>368</v>
      </c>
      <c r="V66" s="137" t="s">
        <v>368</v>
      </c>
      <c r="W66" s="137" t="s">
        <v>368</v>
      </c>
      <c r="X66" s="137" t="s">
        <v>368</v>
      </c>
      <c r="Y66" s="137" t="s">
        <v>368</v>
      </c>
      <c r="Z66" s="137" t="s">
        <v>368</v>
      </c>
      <c r="AA66" s="137" t="s">
        <v>368</v>
      </c>
      <c r="AB66" s="137" t="s">
        <v>368</v>
      </c>
      <c r="AC66" s="137" t="s">
        <v>368</v>
      </c>
      <c r="AD66" s="137" t="s">
        <v>368</v>
      </c>
      <c r="AE66" s="137" t="s">
        <v>368</v>
      </c>
      <c r="AF66" s="137" t="s">
        <v>368</v>
      </c>
      <c r="AG66" s="137" t="s">
        <v>368</v>
      </c>
      <c r="AH66" s="137" t="s">
        <v>368</v>
      </c>
      <c r="AI66" s="137" t="s">
        <v>368</v>
      </c>
      <c r="AJ66" s="137" t="s">
        <v>368</v>
      </c>
      <c r="AK66" s="137" t="s">
        <v>368</v>
      </c>
      <c r="AL66" s="137" t="s">
        <v>368</v>
      </c>
      <c r="AM66" s="163"/>
      <c r="AN66" s="137">
        <v>16.462</v>
      </c>
      <c r="AO66" s="163"/>
      <c r="AP66" s="137" t="s">
        <v>368</v>
      </c>
      <c r="AQ66" s="163"/>
      <c r="AR66" s="163"/>
      <c r="AS66" s="137" t="s">
        <v>368</v>
      </c>
      <c r="AT66" s="163"/>
    </row>
    <row r="67" spans="1:46" s="181" customFormat="1" ht="126">
      <c r="A67" s="200" t="s">
        <v>467</v>
      </c>
      <c r="B67" s="201" t="s">
        <v>472</v>
      </c>
      <c r="C67" s="253" t="s">
        <v>368</v>
      </c>
      <c r="D67" s="129" t="s">
        <v>368</v>
      </c>
      <c r="E67" s="129" t="s">
        <v>368</v>
      </c>
      <c r="F67" s="129" t="s">
        <v>368</v>
      </c>
      <c r="G67" s="129" t="s">
        <v>368</v>
      </c>
      <c r="H67" s="129" t="s">
        <v>368</v>
      </c>
      <c r="I67" s="129" t="s">
        <v>368</v>
      </c>
      <c r="J67" s="129" t="s">
        <v>368</v>
      </c>
      <c r="K67" s="129" t="s">
        <v>368</v>
      </c>
      <c r="L67" s="129" t="s">
        <v>368</v>
      </c>
      <c r="M67" s="129" t="s">
        <v>368</v>
      </c>
      <c r="N67" s="249"/>
      <c r="O67" s="137">
        <v>0.57000000000000006</v>
      </c>
      <c r="P67" s="129" t="s">
        <v>368</v>
      </c>
      <c r="Q67" s="137">
        <v>11.071999999999999</v>
      </c>
      <c r="R67" s="163"/>
      <c r="S67" s="137" t="s">
        <v>368</v>
      </c>
      <c r="T67" s="163"/>
      <c r="U67" s="137" t="s">
        <v>368</v>
      </c>
      <c r="V67" s="137" t="s">
        <v>368</v>
      </c>
      <c r="W67" s="137" t="s">
        <v>368</v>
      </c>
      <c r="X67" s="137" t="s">
        <v>368</v>
      </c>
      <c r="Y67" s="137" t="s">
        <v>368</v>
      </c>
      <c r="Z67" s="137" t="s">
        <v>368</v>
      </c>
      <c r="AA67" s="137" t="s">
        <v>368</v>
      </c>
      <c r="AB67" s="137" t="s">
        <v>368</v>
      </c>
      <c r="AC67" s="137" t="s">
        <v>368</v>
      </c>
      <c r="AD67" s="137" t="s">
        <v>368</v>
      </c>
      <c r="AE67" s="137" t="s">
        <v>368</v>
      </c>
      <c r="AF67" s="137" t="s">
        <v>368</v>
      </c>
      <c r="AG67" s="137" t="s">
        <v>368</v>
      </c>
      <c r="AH67" s="137" t="s">
        <v>368</v>
      </c>
      <c r="AI67" s="137" t="s">
        <v>368</v>
      </c>
      <c r="AJ67" s="137" t="s">
        <v>368</v>
      </c>
      <c r="AK67" s="137" t="s">
        <v>368</v>
      </c>
      <c r="AL67" s="137" t="s">
        <v>368</v>
      </c>
      <c r="AM67" s="163"/>
      <c r="AN67" s="137">
        <v>26.030999999999999</v>
      </c>
      <c r="AO67" s="163"/>
      <c r="AP67" s="137" t="s">
        <v>368</v>
      </c>
      <c r="AQ67" s="163"/>
      <c r="AR67" s="163"/>
      <c r="AS67" s="137" t="s">
        <v>368</v>
      </c>
      <c r="AT67" s="163"/>
    </row>
    <row r="68" spans="1:46" s="248" customFormat="1" ht="63">
      <c r="A68" s="200" t="s">
        <v>473</v>
      </c>
      <c r="B68" s="201" t="s">
        <v>482</v>
      </c>
      <c r="C68" s="253" t="s">
        <v>368</v>
      </c>
      <c r="D68" s="129" t="s">
        <v>368</v>
      </c>
      <c r="E68" s="129" t="s">
        <v>368</v>
      </c>
      <c r="F68" s="129" t="s">
        <v>368</v>
      </c>
      <c r="G68" s="129" t="s">
        <v>368</v>
      </c>
      <c r="H68" s="129" t="s">
        <v>368</v>
      </c>
      <c r="I68" s="129" t="s">
        <v>368</v>
      </c>
      <c r="J68" s="129" t="s">
        <v>368</v>
      </c>
      <c r="K68" s="129" t="s">
        <v>368</v>
      </c>
      <c r="L68" s="129" t="s">
        <v>368</v>
      </c>
      <c r="M68" s="129" t="s">
        <v>368</v>
      </c>
      <c r="N68" s="249"/>
      <c r="O68" s="137">
        <v>0.5</v>
      </c>
      <c r="P68" s="129" t="s">
        <v>368</v>
      </c>
      <c r="Q68" s="137">
        <v>2.125</v>
      </c>
      <c r="R68" s="163"/>
      <c r="S68" s="137" t="s">
        <v>368</v>
      </c>
      <c r="T68" s="163"/>
      <c r="U68" s="137" t="s">
        <v>368</v>
      </c>
      <c r="V68" s="137" t="s">
        <v>368</v>
      </c>
      <c r="W68" s="137" t="s">
        <v>368</v>
      </c>
      <c r="X68" s="137" t="s">
        <v>368</v>
      </c>
      <c r="Y68" s="137" t="s">
        <v>368</v>
      </c>
      <c r="Z68" s="137" t="s">
        <v>368</v>
      </c>
      <c r="AA68" s="137" t="s">
        <v>368</v>
      </c>
      <c r="AB68" s="137" t="s">
        <v>368</v>
      </c>
      <c r="AC68" s="137" t="s">
        <v>368</v>
      </c>
      <c r="AD68" s="137" t="s">
        <v>368</v>
      </c>
      <c r="AE68" s="137" t="s">
        <v>368</v>
      </c>
      <c r="AF68" s="137" t="s">
        <v>368</v>
      </c>
      <c r="AG68" s="137" t="s">
        <v>368</v>
      </c>
      <c r="AH68" s="137" t="s">
        <v>368</v>
      </c>
      <c r="AI68" s="137" t="s">
        <v>368</v>
      </c>
      <c r="AJ68" s="137" t="s">
        <v>368</v>
      </c>
      <c r="AK68" s="137" t="s">
        <v>368</v>
      </c>
      <c r="AL68" s="137" t="s">
        <v>368</v>
      </c>
      <c r="AM68" s="163"/>
      <c r="AN68" s="137">
        <v>19.420000000000002</v>
      </c>
      <c r="AO68" s="163"/>
      <c r="AP68" s="137" t="s">
        <v>368</v>
      </c>
      <c r="AQ68" s="163"/>
      <c r="AR68" s="163"/>
      <c r="AS68" s="137" t="s">
        <v>368</v>
      </c>
      <c r="AT68" s="247"/>
    </row>
    <row r="69" spans="1:46" s="181" customFormat="1" ht="94.5">
      <c r="A69" s="200" t="s">
        <v>477</v>
      </c>
      <c r="B69" s="201" t="s">
        <v>525</v>
      </c>
      <c r="C69" s="253" t="s">
        <v>368</v>
      </c>
      <c r="D69" s="129" t="s">
        <v>368</v>
      </c>
      <c r="E69" s="129" t="s">
        <v>368</v>
      </c>
      <c r="F69" s="129" t="s">
        <v>368</v>
      </c>
      <c r="G69" s="129" t="s">
        <v>368</v>
      </c>
      <c r="H69" s="129" t="s">
        <v>368</v>
      </c>
      <c r="I69" s="129" t="s">
        <v>368</v>
      </c>
      <c r="J69" s="129" t="s">
        <v>368</v>
      </c>
      <c r="K69" s="129" t="s">
        <v>368</v>
      </c>
      <c r="L69" s="129" t="s">
        <v>368</v>
      </c>
      <c r="M69" s="129" t="s">
        <v>368</v>
      </c>
      <c r="N69" s="249"/>
      <c r="O69" s="137">
        <v>0.5</v>
      </c>
      <c r="P69" s="129" t="s">
        <v>368</v>
      </c>
      <c r="Q69" s="137">
        <v>5.1689999999999996</v>
      </c>
      <c r="R69" s="163"/>
      <c r="S69" s="137" t="s">
        <v>368</v>
      </c>
      <c r="T69" s="163"/>
      <c r="U69" s="137" t="s">
        <v>368</v>
      </c>
      <c r="V69" s="137" t="s">
        <v>368</v>
      </c>
      <c r="W69" s="137" t="s">
        <v>368</v>
      </c>
      <c r="X69" s="137" t="s">
        <v>368</v>
      </c>
      <c r="Y69" s="137" t="s">
        <v>368</v>
      </c>
      <c r="Z69" s="137" t="s">
        <v>368</v>
      </c>
      <c r="AA69" s="137" t="s">
        <v>368</v>
      </c>
      <c r="AB69" s="137" t="s">
        <v>368</v>
      </c>
      <c r="AC69" s="137" t="s">
        <v>368</v>
      </c>
      <c r="AD69" s="137" t="s">
        <v>368</v>
      </c>
      <c r="AE69" s="137" t="s">
        <v>368</v>
      </c>
      <c r="AF69" s="137" t="s">
        <v>368</v>
      </c>
      <c r="AG69" s="137" t="s">
        <v>368</v>
      </c>
      <c r="AH69" s="137" t="s">
        <v>368</v>
      </c>
      <c r="AI69" s="137" t="s">
        <v>368</v>
      </c>
      <c r="AJ69" s="137" t="s">
        <v>368</v>
      </c>
      <c r="AK69" s="137" t="s">
        <v>368</v>
      </c>
      <c r="AL69" s="137" t="s">
        <v>368</v>
      </c>
      <c r="AM69" s="163"/>
      <c r="AN69" s="137">
        <v>12.0293599144848</v>
      </c>
      <c r="AO69" s="163"/>
      <c r="AP69" s="137" t="s">
        <v>368</v>
      </c>
      <c r="AQ69" s="163"/>
      <c r="AR69" s="163"/>
      <c r="AS69" s="137" t="s">
        <v>368</v>
      </c>
      <c r="AT69" s="163"/>
    </row>
    <row r="70" spans="1:46" s="181" customFormat="1" ht="78.75">
      <c r="A70" s="200" t="s">
        <v>483</v>
      </c>
      <c r="B70" s="201" t="s">
        <v>502</v>
      </c>
      <c r="C70" s="253" t="s">
        <v>368</v>
      </c>
      <c r="D70" s="129" t="s">
        <v>368</v>
      </c>
      <c r="E70" s="129" t="s">
        <v>368</v>
      </c>
      <c r="F70" s="129" t="s">
        <v>368</v>
      </c>
      <c r="G70" s="129" t="s">
        <v>368</v>
      </c>
      <c r="H70" s="129" t="s">
        <v>368</v>
      </c>
      <c r="I70" s="129" t="s">
        <v>368</v>
      </c>
      <c r="J70" s="129" t="s">
        <v>368</v>
      </c>
      <c r="K70" s="129" t="s">
        <v>368</v>
      </c>
      <c r="L70" s="129" t="s">
        <v>368</v>
      </c>
      <c r="M70" s="129" t="s">
        <v>368</v>
      </c>
      <c r="N70" s="249"/>
      <c r="O70" s="137">
        <v>0.5</v>
      </c>
      <c r="P70" s="129" t="s">
        <v>368</v>
      </c>
      <c r="Q70" s="137">
        <v>5.18</v>
      </c>
      <c r="R70" s="163"/>
      <c r="S70" s="137" t="s">
        <v>368</v>
      </c>
      <c r="T70" s="163"/>
      <c r="U70" s="137" t="s">
        <v>368</v>
      </c>
      <c r="V70" s="137" t="s">
        <v>368</v>
      </c>
      <c r="W70" s="137" t="s">
        <v>368</v>
      </c>
      <c r="X70" s="137" t="s">
        <v>368</v>
      </c>
      <c r="Y70" s="137" t="s">
        <v>368</v>
      </c>
      <c r="Z70" s="137" t="s">
        <v>368</v>
      </c>
      <c r="AA70" s="137" t="s">
        <v>368</v>
      </c>
      <c r="AB70" s="137" t="s">
        <v>368</v>
      </c>
      <c r="AC70" s="137" t="s">
        <v>368</v>
      </c>
      <c r="AD70" s="137" t="s">
        <v>368</v>
      </c>
      <c r="AE70" s="137" t="s">
        <v>368</v>
      </c>
      <c r="AF70" s="137" t="s">
        <v>368</v>
      </c>
      <c r="AG70" s="137" t="s">
        <v>368</v>
      </c>
      <c r="AH70" s="137" t="s">
        <v>368</v>
      </c>
      <c r="AI70" s="137" t="s">
        <v>368</v>
      </c>
      <c r="AJ70" s="137" t="s">
        <v>368</v>
      </c>
      <c r="AK70" s="137" t="s">
        <v>368</v>
      </c>
      <c r="AL70" s="137" t="s">
        <v>368</v>
      </c>
      <c r="AM70" s="163"/>
      <c r="AN70" s="137">
        <v>10.619</v>
      </c>
      <c r="AO70" s="163"/>
      <c r="AP70" s="137" t="s">
        <v>368</v>
      </c>
      <c r="AQ70" s="163"/>
      <c r="AR70" s="163"/>
      <c r="AS70" s="137" t="s">
        <v>368</v>
      </c>
      <c r="AT70" s="163"/>
    </row>
    <row r="71" spans="1:46" s="248" customFormat="1" ht="31.5">
      <c r="A71" s="200" t="s">
        <v>487</v>
      </c>
      <c r="B71" s="201" t="s">
        <v>508</v>
      </c>
      <c r="C71" s="253" t="s">
        <v>368</v>
      </c>
      <c r="D71" s="129" t="s">
        <v>368</v>
      </c>
      <c r="E71" s="129" t="s">
        <v>368</v>
      </c>
      <c r="F71" s="129" t="s">
        <v>368</v>
      </c>
      <c r="G71" s="129" t="s">
        <v>368</v>
      </c>
      <c r="H71" s="129" t="s">
        <v>368</v>
      </c>
      <c r="I71" s="129" t="s">
        <v>368</v>
      </c>
      <c r="J71" s="129" t="s">
        <v>368</v>
      </c>
      <c r="K71" s="129" t="s">
        <v>368</v>
      </c>
      <c r="L71" s="129" t="s">
        <v>368</v>
      </c>
      <c r="M71" s="129" t="s">
        <v>368</v>
      </c>
      <c r="N71" s="249"/>
      <c r="O71" s="137">
        <v>0</v>
      </c>
      <c r="P71" s="129">
        <v>16</v>
      </c>
      <c r="Q71" s="137">
        <v>0</v>
      </c>
      <c r="R71" s="163"/>
      <c r="S71" s="137" t="s">
        <v>368</v>
      </c>
      <c r="T71" s="163"/>
      <c r="U71" s="137" t="s">
        <v>368</v>
      </c>
      <c r="V71" s="137" t="s">
        <v>368</v>
      </c>
      <c r="W71" s="137" t="s">
        <v>368</v>
      </c>
      <c r="X71" s="137" t="s">
        <v>368</v>
      </c>
      <c r="Y71" s="137" t="s">
        <v>368</v>
      </c>
      <c r="Z71" s="137" t="s">
        <v>368</v>
      </c>
      <c r="AA71" s="137" t="s">
        <v>368</v>
      </c>
      <c r="AB71" s="137" t="s">
        <v>368</v>
      </c>
      <c r="AC71" s="137" t="s">
        <v>368</v>
      </c>
      <c r="AD71" s="137" t="s">
        <v>368</v>
      </c>
      <c r="AE71" s="137" t="s">
        <v>368</v>
      </c>
      <c r="AF71" s="137" t="s">
        <v>368</v>
      </c>
      <c r="AG71" s="137" t="s">
        <v>368</v>
      </c>
      <c r="AH71" s="137" t="s">
        <v>368</v>
      </c>
      <c r="AI71" s="137" t="s">
        <v>368</v>
      </c>
      <c r="AJ71" s="137" t="s">
        <v>368</v>
      </c>
      <c r="AK71" s="137" t="s">
        <v>368</v>
      </c>
      <c r="AL71" s="137" t="s">
        <v>368</v>
      </c>
      <c r="AM71" s="163"/>
      <c r="AN71" s="137">
        <v>19.091999999999999</v>
      </c>
      <c r="AO71" s="163"/>
      <c r="AP71" s="137" t="s">
        <v>368</v>
      </c>
      <c r="AQ71" s="163"/>
      <c r="AR71" s="163"/>
      <c r="AS71" s="137" t="s">
        <v>368</v>
      </c>
      <c r="AT71" s="247"/>
    </row>
    <row r="72" spans="1:46" s="181" customFormat="1" ht="47.25">
      <c r="A72" s="200" t="s">
        <v>491</v>
      </c>
      <c r="B72" s="201" t="s">
        <v>510</v>
      </c>
      <c r="C72" s="253" t="s">
        <v>368</v>
      </c>
      <c r="D72" s="129" t="s">
        <v>368</v>
      </c>
      <c r="E72" s="129" t="s">
        <v>368</v>
      </c>
      <c r="F72" s="129" t="s">
        <v>368</v>
      </c>
      <c r="G72" s="129" t="s">
        <v>368</v>
      </c>
      <c r="H72" s="129" t="s">
        <v>368</v>
      </c>
      <c r="I72" s="129" t="s">
        <v>368</v>
      </c>
      <c r="J72" s="129" t="s">
        <v>368</v>
      </c>
      <c r="K72" s="129" t="s">
        <v>368</v>
      </c>
      <c r="L72" s="129" t="s">
        <v>368</v>
      </c>
      <c r="M72" s="129" t="s">
        <v>368</v>
      </c>
      <c r="N72" s="249"/>
      <c r="O72" s="137">
        <v>0</v>
      </c>
      <c r="P72" s="129" t="s">
        <v>368</v>
      </c>
      <c r="Q72" s="137">
        <v>0</v>
      </c>
      <c r="R72" s="163"/>
      <c r="S72" s="137" t="s">
        <v>368</v>
      </c>
      <c r="T72" s="163"/>
      <c r="U72" s="137" t="s">
        <v>368</v>
      </c>
      <c r="V72" s="137" t="s">
        <v>368</v>
      </c>
      <c r="W72" s="137" t="s">
        <v>368</v>
      </c>
      <c r="X72" s="137" t="s">
        <v>368</v>
      </c>
      <c r="Y72" s="137" t="s">
        <v>368</v>
      </c>
      <c r="Z72" s="137" t="s">
        <v>368</v>
      </c>
      <c r="AA72" s="137" t="s">
        <v>368</v>
      </c>
      <c r="AB72" s="137" t="s">
        <v>368</v>
      </c>
      <c r="AC72" s="137" t="s">
        <v>368</v>
      </c>
      <c r="AD72" s="137" t="s">
        <v>368</v>
      </c>
      <c r="AE72" s="137" t="s">
        <v>368</v>
      </c>
      <c r="AF72" s="137" t="s">
        <v>368</v>
      </c>
      <c r="AG72" s="137" t="s">
        <v>368</v>
      </c>
      <c r="AH72" s="137" t="s">
        <v>368</v>
      </c>
      <c r="AI72" s="137" t="s">
        <v>368</v>
      </c>
      <c r="AJ72" s="137" t="s">
        <v>368</v>
      </c>
      <c r="AK72" s="137" t="s">
        <v>368</v>
      </c>
      <c r="AL72" s="137" t="s">
        <v>368</v>
      </c>
      <c r="AM72" s="163"/>
      <c r="AN72" s="137">
        <v>1</v>
      </c>
      <c r="AO72" s="163"/>
      <c r="AP72" s="137" t="s">
        <v>368</v>
      </c>
      <c r="AQ72" s="163"/>
      <c r="AR72" s="163"/>
      <c r="AS72" s="137" t="s">
        <v>368</v>
      </c>
      <c r="AT72" s="163"/>
    </row>
    <row r="73" spans="1:46" s="269" customFormat="1" ht="47.25">
      <c r="A73" s="129" t="s">
        <v>364</v>
      </c>
      <c r="B73" s="130" t="s">
        <v>365</v>
      </c>
      <c r="C73" s="129" t="s">
        <v>275</v>
      </c>
      <c r="D73" s="137">
        <v>0</v>
      </c>
      <c r="E73" s="137">
        <v>0</v>
      </c>
      <c r="F73" s="137">
        <v>0</v>
      </c>
      <c r="G73" s="137">
        <v>0</v>
      </c>
      <c r="H73" s="137">
        <v>0</v>
      </c>
      <c r="I73" s="137">
        <v>0</v>
      </c>
      <c r="J73" s="268"/>
      <c r="K73" s="137">
        <v>0</v>
      </c>
      <c r="L73" s="268"/>
      <c r="M73" s="137">
        <v>0</v>
      </c>
      <c r="N73" s="249"/>
      <c r="O73" s="137">
        <v>0</v>
      </c>
      <c r="P73" s="137">
        <v>0</v>
      </c>
      <c r="Q73" s="137">
        <v>0</v>
      </c>
      <c r="R73" s="163"/>
      <c r="S73" s="137">
        <v>0</v>
      </c>
      <c r="T73" s="163"/>
      <c r="U73" s="137">
        <v>0</v>
      </c>
      <c r="V73" s="137">
        <v>0</v>
      </c>
      <c r="W73" s="137">
        <v>0</v>
      </c>
      <c r="X73" s="163"/>
      <c r="Y73" s="137">
        <v>0</v>
      </c>
      <c r="Z73" s="163"/>
      <c r="AA73" s="137">
        <v>0</v>
      </c>
      <c r="AB73" s="163"/>
      <c r="AC73" s="137">
        <v>0</v>
      </c>
      <c r="AD73" s="163"/>
      <c r="AE73" s="137">
        <v>0</v>
      </c>
      <c r="AF73" s="163"/>
      <c r="AG73" s="163"/>
      <c r="AH73" s="137">
        <v>0</v>
      </c>
      <c r="AI73" s="163"/>
      <c r="AJ73" s="137">
        <v>0</v>
      </c>
      <c r="AK73" s="163"/>
      <c r="AL73" s="137">
        <v>0</v>
      </c>
      <c r="AM73" s="163"/>
      <c r="AN73" s="137">
        <v>0</v>
      </c>
      <c r="AO73" s="163"/>
      <c r="AP73" s="137">
        <v>0</v>
      </c>
      <c r="AQ73" s="163"/>
      <c r="AR73" s="163"/>
      <c r="AS73" s="137">
        <v>0</v>
      </c>
      <c r="AT73" s="163"/>
    </row>
    <row r="74" spans="1:46" s="248" customFormat="1" ht="31.5">
      <c r="A74" s="239" t="s">
        <v>366</v>
      </c>
      <c r="B74" s="240" t="s">
        <v>367</v>
      </c>
      <c r="C74" s="239" t="s">
        <v>275</v>
      </c>
      <c r="D74" s="242">
        <v>0</v>
      </c>
      <c r="E74" s="242">
        <v>0</v>
      </c>
      <c r="F74" s="242">
        <v>0</v>
      </c>
      <c r="G74" s="242">
        <v>0</v>
      </c>
      <c r="H74" s="242">
        <v>0</v>
      </c>
      <c r="I74" s="242">
        <v>0</v>
      </c>
      <c r="J74" s="245"/>
      <c r="K74" s="242">
        <v>0</v>
      </c>
      <c r="L74" s="245"/>
      <c r="M74" s="242">
        <v>0</v>
      </c>
      <c r="N74" s="246"/>
      <c r="O74" s="242">
        <v>0</v>
      </c>
      <c r="P74" s="242">
        <v>0</v>
      </c>
      <c r="Q74" s="242">
        <v>0</v>
      </c>
      <c r="R74" s="247"/>
      <c r="S74" s="242">
        <v>0</v>
      </c>
      <c r="T74" s="247"/>
      <c r="U74" s="242">
        <v>0</v>
      </c>
      <c r="V74" s="241">
        <v>13</v>
      </c>
      <c r="W74" s="242">
        <v>0</v>
      </c>
      <c r="X74" s="247"/>
      <c r="Y74" s="242">
        <v>0</v>
      </c>
      <c r="Z74" s="247"/>
      <c r="AA74" s="242">
        <v>0</v>
      </c>
      <c r="AB74" s="247"/>
      <c r="AC74" s="242">
        <v>0</v>
      </c>
      <c r="AD74" s="247"/>
      <c r="AE74" s="242">
        <v>0</v>
      </c>
      <c r="AF74" s="247"/>
      <c r="AG74" s="247"/>
      <c r="AH74" s="242">
        <v>0</v>
      </c>
      <c r="AI74" s="247"/>
      <c r="AJ74" s="242">
        <v>0</v>
      </c>
      <c r="AK74" s="247"/>
      <c r="AL74" s="242">
        <v>0</v>
      </c>
      <c r="AM74" s="247"/>
      <c r="AN74" s="242">
        <v>38.382866816925777</v>
      </c>
      <c r="AO74" s="247"/>
      <c r="AP74" s="242">
        <v>0</v>
      </c>
      <c r="AQ74" s="247"/>
      <c r="AR74" s="247"/>
      <c r="AS74" s="242">
        <v>0</v>
      </c>
      <c r="AT74" s="247"/>
    </row>
    <row r="75" spans="1:46" s="181" customFormat="1" ht="15.75">
      <c r="A75" s="129" t="s">
        <v>417</v>
      </c>
      <c r="B75" s="130" t="s">
        <v>418</v>
      </c>
      <c r="C75" s="129" t="s">
        <v>368</v>
      </c>
      <c r="D75" s="129" t="s">
        <v>368</v>
      </c>
      <c r="E75" s="129" t="s">
        <v>368</v>
      </c>
      <c r="F75" s="129" t="s">
        <v>368</v>
      </c>
      <c r="G75" s="129" t="s">
        <v>368</v>
      </c>
      <c r="H75" s="129" t="s">
        <v>368</v>
      </c>
      <c r="I75" s="129" t="s">
        <v>368</v>
      </c>
      <c r="J75" s="129" t="s">
        <v>368</v>
      </c>
      <c r="K75" s="129" t="s">
        <v>368</v>
      </c>
      <c r="L75" s="129" t="s">
        <v>368</v>
      </c>
      <c r="M75" s="129" t="s">
        <v>368</v>
      </c>
      <c r="N75" s="129" t="s">
        <v>368</v>
      </c>
      <c r="O75" s="129" t="s">
        <v>368</v>
      </c>
      <c r="P75" s="129" t="s">
        <v>368</v>
      </c>
      <c r="Q75" s="129" t="s">
        <v>368</v>
      </c>
      <c r="R75" s="129" t="s">
        <v>368</v>
      </c>
      <c r="S75" s="129" t="s">
        <v>368</v>
      </c>
      <c r="T75" s="129" t="s">
        <v>368</v>
      </c>
      <c r="U75" s="129" t="s">
        <v>368</v>
      </c>
      <c r="V75" s="129">
        <v>1</v>
      </c>
      <c r="W75" s="129" t="s">
        <v>368</v>
      </c>
      <c r="X75" s="129" t="s">
        <v>368</v>
      </c>
      <c r="Y75" s="129" t="s">
        <v>368</v>
      </c>
      <c r="Z75" s="129" t="s">
        <v>368</v>
      </c>
      <c r="AA75" s="129" t="s">
        <v>368</v>
      </c>
      <c r="AB75" s="129" t="s">
        <v>368</v>
      </c>
      <c r="AC75" s="129" t="s">
        <v>368</v>
      </c>
      <c r="AD75" s="129" t="s">
        <v>368</v>
      </c>
      <c r="AE75" s="129" t="s">
        <v>368</v>
      </c>
      <c r="AF75" s="129" t="s">
        <v>368</v>
      </c>
      <c r="AG75" s="129" t="s">
        <v>368</v>
      </c>
      <c r="AH75" s="129" t="s">
        <v>368</v>
      </c>
      <c r="AI75" s="129" t="s">
        <v>368</v>
      </c>
      <c r="AJ75" s="129" t="s">
        <v>368</v>
      </c>
      <c r="AK75" s="129" t="s">
        <v>368</v>
      </c>
      <c r="AL75" s="129" t="s">
        <v>368</v>
      </c>
      <c r="AM75" s="163"/>
      <c r="AN75" s="137">
        <v>0.46643393694559998</v>
      </c>
      <c r="AO75" s="163"/>
      <c r="AP75" s="137" t="s">
        <v>368</v>
      </c>
      <c r="AQ75" s="163"/>
      <c r="AR75" s="163"/>
      <c r="AS75" s="137" t="s">
        <v>368</v>
      </c>
      <c r="AT75" s="163"/>
    </row>
    <row r="76" spans="1:46" s="181" customFormat="1" ht="15.75">
      <c r="A76" s="129" t="s">
        <v>420</v>
      </c>
      <c r="B76" s="130" t="s">
        <v>421</v>
      </c>
      <c r="C76" s="129" t="s">
        <v>368</v>
      </c>
      <c r="D76" s="129" t="s">
        <v>368</v>
      </c>
      <c r="E76" s="129" t="s">
        <v>368</v>
      </c>
      <c r="F76" s="129" t="s">
        <v>368</v>
      </c>
      <c r="G76" s="129" t="s">
        <v>368</v>
      </c>
      <c r="H76" s="129" t="s">
        <v>368</v>
      </c>
      <c r="I76" s="129" t="s">
        <v>368</v>
      </c>
      <c r="J76" s="129" t="s">
        <v>368</v>
      </c>
      <c r="K76" s="129" t="s">
        <v>368</v>
      </c>
      <c r="L76" s="129" t="s">
        <v>368</v>
      </c>
      <c r="M76" s="129" t="s">
        <v>368</v>
      </c>
      <c r="N76" s="129" t="s">
        <v>368</v>
      </c>
      <c r="O76" s="129" t="s">
        <v>368</v>
      </c>
      <c r="P76" s="129" t="s">
        <v>368</v>
      </c>
      <c r="Q76" s="129" t="s">
        <v>368</v>
      </c>
      <c r="R76" s="129" t="s">
        <v>368</v>
      </c>
      <c r="S76" s="129" t="s">
        <v>368</v>
      </c>
      <c r="T76" s="129" t="s">
        <v>368</v>
      </c>
      <c r="U76" s="129" t="s">
        <v>368</v>
      </c>
      <c r="V76" s="129">
        <v>0</v>
      </c>
      <c r="W76" s="129" t="s">
        <v>368</v>
      </c>
      <c r="X76" s="129" t="s">
        <v>368</v>
      </c>
      <c r="Y76" s="129" t="s">
        <v>368</v>
      </c>
      <c r="Z76" s="129" t="s">
        <v>368</v>
      </c>
      <c r="AA76" s="129" t="s">
        <v>368</v>
      </c>
      <c r="AB76" s="129" t="s">
        <v>368</v>
      </c>
      <c r="AC76" s="129" t="s">
        <v>368</v>
      </c>
      <c r="AD76" s="129" t="s">
        <v>368</v>
      </c>
      <c r="AE76" s="129" t="s">
        <v>368</v>
      </c>
      <c r="AF76" s="129" t="s">
        <v>368</v>
      </c>
      <c r="AG76" s="129" t="s">
        <v>368</v>
      </c>
      <c r="AH76" s="129" t="s">
        <v>368</v>
      </c>
      <c r="AI76" s="129" t="s">
        <v>368</v>
      </c>
      <c r="AJ76" s="129" t="s">
        <v>368</v>
      </c>
      <c r="AK76" s="129" t="s">
        <v>368</v>
      </c>
      <c r="AL76" s="129" t="s">
        <v>368</v>
      </c>
      <c r="AM76" s="163"/>
      <c r="AN76" s="137">
        <v>0</v>
      </c>
      <c r="AO76" s="163"/>
      <c r="AP76" s="137" t="s">
        <v>368</v>
      </c>
      <c r="AQ76" s="163"/>
      <c r="AR76" s="163"/>
      <c r="AS76" s="137" t="s">
        <v>368</v>
      </c>
      <c r="AT76" s="163"/>
    </row>
    <row r="77" spans="1:46" s="181" customFormat="1" ht="31.5">
      <c r="A77" s="129" t="s">
        <v>422</v>
      </c>
      <c r="B77" s="130" t="s">
        <v>423</v>
      </c>
      <c r="C77" s="129" t="s">
        <v>368</v>
      </c>
      <c r="D77" s="129" t="s">
        <v>368</v>
      </c>
      <c r="E77" s="129" t="s">
        <v>368</v>
      </c>
      <c r="F77" s="129" t="s">
        <v>368</v>
      </c>
      <c r="G77" s="129" t="s">
        <v>368</v>
      </c>
      <c r="H77" s="129" t="s">
        <v>368</v>
      </c>
      <c r="I77" s="129" t="s">
        <v>368</v>
      </c>
      <c r="J77" s="129" t="s">
        <v>368</v>
      </c>
      <c r="K77" s="129" t="s">
        <v>368</v>
      </c>
      <c r="L77" s="129" t="s">
        <v>368</v>
      </c>
      <c r="M77" s="129" t="s">
        <v>368</v>
      </c>
      <c r="N77" s="129" t="s">
        <v>368</v>
      </c>
      <c r="O77" s="129" t="s">
        <v>368</v>
      </c>
      <c r="P77" s="129" t="s">
        <v>368</v>
      </c>
      <c r="Q77" s="129" t="s">
        <v>368</v>
      </c>
      <c r="R77" s="129" t="s">
        <v>368</v>
      </c>
      <c r="S77" s="129" t="s">
        <v>368</v>
      </c>
      <c r="T77" s="129" t="s">
        <v>368</v>
      </c>
      <c r="U77" s="129" t="s">
        <v>368</v>
      </c>
      <c r="V77" s="129">
        <v>1</v>
      </c>
      <c r="W77" s="129" t="s">
        <v>368</v>
      </c>
      <c r="X77" s="129" t="s">
        <v>368</v>
      </c>
      <c r="Y77" s="129" t="s">
        <v>368</v>
      </c>
      <c r="Z77" s="129" t="s">
        <v>368</v>
      </c>
      <c r="AA77" s="129" t="s">
        <v>368</v>
      </c>
      <c r="AB77" s="129" t="s">
        <v>368</v>
      </c>
      <c r="AC77" s="129" t="s">
        <v>368</v>
      </c>
      <c r="AD77" s="129" t="s">
        <v>368</v>
      </c>
      <c r="AE77" s="129" t="s">
        <v>368</v>
      </c>
      <c r="AF77" s="129" t="s">
        <v>368</v>
      </c>
      <c r="AG77" s="129" t="s">
        <v>368</v>
      </c>
      <c r="AH77" s="129" t="s">
        <v>368</v>
      </c>
      <c r="AI77" s="129" t="s">
        <v>368</v>
      </c>
      <c r="AJ77" s="129" t="s">
        <v>368</v>
      </c>
      <c r="AK77" s="129" t="s">
        <v>368</v>
      </c>
      <c r="AL77" s="129" t="s">
        <v>368</v>
      </c>
      <c r="AM77" s="163"/>
      <c r="AN77" s="137">
        <v>7.3238706666666697</v>
      </c>
      <c r="AO77" s="163"/>
      <c r="AP77" s="137" t="s">
        <v>368</v>
      </c>
      <c r="AQ77" s="163"/>
      <c r="AR77" s="163"/>
      <c r="AS77" s="137" t="s">
        <v>368</v>
      </c>
      <c r="AT77" s="163"/>
    </row>
    <row r="78" spans="1:46" s="181" customFormat="1" ht="31.5">
      <c r="A78" s="129" t="s">
        <v>424</v>
      </c>
      <c r="B78" s="130" t="s">
        <v>425</v>
      </c>
      <c r="C78" s="129" t="s">
        <v>368</v>
      </c>
      <c r="D78" s="129" t="s">
        <v>368</v>
      </c>
      <c r="E78" s="129" t="s">
        <v>368</v>
      </c>
      <c r="F78" s="129" t="s">
        <v>368</v>
      </c>
      <c r="G78" s="129" t="s">
        <v>368</v>
      </c>
      <c r="H78" s="129" t="s">
        <v>368</v>
      </c>
      <c r="I78" s="129" t="s">
        <v>368</v>
      </c>
      <c r="J78" s="129" t="s">
        <v>368</v>
      </c>
      <c r="K78" s="129" t="s">
        <v>368</v>
      </c>
      <c r="L78" s="129" t="s">
        <v>368</v>
      </c>
      <c r="M78" s="129" t="s">
        <v>368</v>
      </c>
      <c r="N78" s="129" t="s">
        <v>368</v>
      </c>
      <c r="O78" s="129" t="s">
        <v>368</v>
      </c>
      <c r="P78" s="129" t="s">
        <v>368</v>
      </c>
      <c r="Q78" s="129" t="s">
        <v>368</v>
      </c>
      <c r="R78" s="129" t="s">
        <v>368</v>
      </c>
      <c r="S78" s="129" t="s">
        <v>368</v>
      </c>
      <c r="T78" s="129" t="s">
        <v>368</v>
      </c>
      <c r="U78" s="129" t="s">
        <v>368</v>
      </c>
      <c r="V78" s="129">
        <v>0</v>
      </c>
      <c r="W78" s="129" t="s">
        <v>368</v>
      </c>
      <c r="X78" s="129" t="s">
        <v>368</v>
      </c>
      <c r="Y78" s="129" t="s">
        <v>368</v>
      </c>
      <c r="Z78" s="129" t="s">
        <v>368</v>
      </c>
      <c r="AA78" s="129" t="s">
        <v>368</v>
      </c>
      <c r="AB78" s="129" t="s">
        <v>368</v>
      </c>
      <c r="AC78" s="129" t="s">
        <v>368</v>
      </c>
      <c r="AD78" s="129" t="s">
        <v>368</v>
      </c>
      <c r="AE78" s="129" t="s">
        <v>368</v>
      </c>
      <c r="AF78" s="129" t="s">
        <v>368</v>
      </c>
      <c r="AG78" s="129" t="s">
        <v>368</v>
      </c>
      <c r="AH78" s="129" t="s">
        <v>368</v>
      </c>
      <c r="AI78" s="129" t="s">
        <v>368</v>
      </c>
      <c r="AJ78" s="129" t="s">
        <v>368</v>
      </c>
      <c r="AK78" s="129" t="s">
        <v>368</v>
      </c>
      <c r="AL78" s="129" t="s">
        <v>368</v>
      </c>
      <c r="AM78" s="163"/>
      <c r="AN78" s="137">
        <v>0</v>
      </c>
      <c r="AO78" s="163"/>
      <c r="AP78" s="137" t="s">
        <v>368</v>
      </c>
      <c r="AQ78" s="163"/>
      <c r="AR78" s="163"/>
      <c r="AS78" s="137" t="s">
        <v>368</v>
      </c>
      <c r="AT78" s="163"/>
    </row>
    <row r="79" spans="1:46" s="181" customFormat="1" ht="15.75">
      <c r="A79" s="129" t="s">
        <v>426</v>
      </c>
      <c r="B79" s="130" t="s">
        <v>427</v>
      </c>
      <c r="C79" s="129" t="s">
        <v>368</v>
      </c>
      <c r="D79" s="129" t="s">
        <v>368</v>
      </c>
      <c r="E79" s="129" t="s">
        <v>368</v>
      </c>
      <c r="F79" s="129" t="s">
        <v>368</v>
      </c>
      <c r="G79" s="129" t="s">
        <v>368</v>
      </c>
      <c r="H79" s="129" t="s">
        <v>368</v>
      </c>
      <c r="I79" s="129" t="s">
        <v>368</v>
      </c>
      <c r="J79" s="129" t="s">
        <v>368</v>
      </c>
      <c r="K79" s="129" t="s">
        <v>368</v>
      </c>
      <c r="L79" s="129" t="s">
        <v>368</v>
      </c>
      <c r="M79" s="129" t="s">
        <v>368</v>
      </c>
      <c r="N79" s="129" t="s">
        <v>368</v>
      </c>
      <c r="O79" s="129" t="s">
        <v>368</v>
      </c>
      <c r="P79" s="129" t="s">
        <v>368</v>
      </c>
      <c r="Q79" s="129" t="s">
        <v>368</v>
      </c>
      <c r="R79" s="129" t="s">
        <v>368</v>
      </c>
      <c r="S79" s="129" t="s">
        <v>368</v>
      </c>
      <c r="T79" s="129" t="s">
        <v>368</v>
      </c>
      <c r="U79" s="129" t="s">
        <v>368</v>
      </c>
      <c r="V79" s="129">
        <v>1</v>
      </c>
      <c r="W79" s="129" t="s">
        <v>368</v>
      </c>
      <c r="X79" s="129" t="s">
        <v>368</v>
      </c>
      <c r="Y79" s="129" t="s">
        <v>368</v>
      </c>
      <c r="Z79" s="129" t="s">
        <v>368</v>
      </c>
      <c r="AA79" s="129" t="s">
        <v>368</v>
      </c>
      <c r="AB79" s="129" t="s">
        <v>368</v>
      </c>
      <c r="AC79" s="129" t="s">
        <v>368</v>
      </c>
      <c r="AD79" s="129" t="s">
        <v>368</v>
      </c>
      <c r="AE79" s="129" t="s">
        <v>368</v>
      </c>
      <c r="AF79" s="129" t="s">
        <v>368</v>
      </c>
      <c r="AG79" s="129" t="s">
        <v>368</v>
      </c>
      <c r="AH79" s="129" t="s">
        <v>368</v>
      </c>
      <c r="AI79" s="129" t="s">
        <v>368</v>
      </c>
      <c r="AJ79" s="129" t="s">
        <v>368</v>
      </c>
      <c r="AK79" s="129" t="s">
        <v>368</v>
      </c>
      <c r="AL79" s="129" t="s">
        <v>368</v>
      </c>
      <c r="AM79" s="163"/>
      <c r="AN79" s="137">
        <v>8.9604080800000006</v>
      </c>
      <c r="AO79" s="163"/>
      <c r="AP79" s="137" t="s">
        <v>368</v>
      </c>
      <c r="AQ79" s="163"/>
      <c r="AR79" s="163"/>
      <c r="AS79" s="137" t="s">
        <v>368</v>
      </c>
      <c r="AT79" s="163"/>
    </row>
    <row r="80" spans="1:46" s="181" customFormat="1" ht="15.75">
      <c r="A80" s="129" t="s">
        <v>428</v>
      </c>
      <c r="B80" s="130" t="s">
        <v>429</v>
      </c>
      <c r="C80" s="129" t="s">
        <v>368</v>
      </c>
      <c r="D80" s="129" t="s">
        <v>368</v>
      </c>
      <c r="E80" s="129" t="s">
        <v>368</v>
      </c>
      <c r="F80" s="129" t="s">
        <v>368</v>
      </c>
      <c r="G80" s="129" t="s">
        <v>368</v>
      </c>
      <c r="H80" s="129" t="s">
        <v>368</v>
      </c>
      <c r="I80" s="129" t="s">
        <v>368</v>
      </c>
      <c r="J80" s="129" t="s">
        <v>368</v>
      </c>
      <c r="K80" s="129" t="s">
        <v>368</v>
      </c>
      <c r="L80" s="129" t="s">
        <v>368</v>
      </c>
      <c r="M80" s="129" t="s">
        <v>368</v>
      </c>
      <c r="N80" s="129" t="s">
        <v>368</v>
      </c>
      <c r="O80" s="129" t="s">
        <v>368</v>
      </c>
      <c r="P80" s="129" t="s">
        <v>368</v>
      </c>
      <c r="Q80" s="129" t="s">
        <v>368</v>
      </c>
      <c r="R80" s="129" t="s">
        <v>368</v>
      </c>
      <c r="S80" s="129" t="s">
        <v>368</v>
      </c>
      <c r="T80" s="129" t="s">
        <v>368</v>
      </c>
      <c r="U80" s="129" t="s">
        <v>368</v>
      </c>
      <c r="V80" s="129">
        <v>2</v>
      </c>
      <c r="W80" s="129" t="s">
        <v>368</v>
      </c>
      <c r="X80" s="129" t="s">
        <v>368</v>
      </c>
      <c r="Y80" s="129" t="s">
        <v>368</v>
      </c>
      <c r="Z80" s="129" t="s">
        <v>368</v>
      </c>
      <c r="AA80" s="129" t="s">
        <v>368</v>
      </c>
      <c r="AB80" s="129" t="s">
        <v>368</v>
      </c>
      <c r="AC80" s="129" t="s">
        <v>368</v>
      </c>
      <c r="AD80" s="129" t="s">
        <v>368</v>
      </c>
      <c r="AE80" s="129" t="s">
        <v>368</v>
      </c>
      <c r="AF80" s="129" t="s">
        <v>368</v>
      </c>
      <c r="AG80" s="129" t="s">
        <v>368</v>
      </c>
      <c r="AH80" s="129" t="s">
        <v>368</v>
      </c>
      <c r="AI80" s="129" t="s">
        <v>368</v>
      </c>
      <c r="AJ80" s="129" t="s">
        <v>368</v>
      </c>
      <c r="AK80" s="129" t="s">
        <v>368</v>
      </c>
      <c r="AL80" s="129" t="s">
        <v>368</v>
      </c>
      <c r="AM80" s="163"/>
      <c r="AN80" s="137">
        <v>2.1704800230879999</v>
      </c>
      <c r="AO80" s="163"/>
      <c r="AP80" s="137" t="s">
        <v>368</v>
      </c>
      <c r="AQ80" s="163"/>
      <c r="AR80" s="163"/>
      <c r="AS80" s="137" t="s">
        <v>368</v>
      </c>
      <c r="AT80" s="163"/>
    </row>
    <row r="81" spans="1:46" s="181" customFormat="1" ht="31.5">
      <c r="A81" s="129" t="s">
        <v>430</v>
      </c>
      <c r="B81" s="130" t="s">
        <v>431</v>
      </c>
      <c r="C81" s="129" t="s">
        <v>368</v>
      </c>
      <c r="D81" s="129" t="s">
        <v>368</v>
      </c>
      <c r="E81" s="129" t="s">
        <v>368</v>
      </c>
      <c r="F81" s="129" t="s">
        <v>368</v>
      </c>
      <c r="G81" s="129" t="s">
        <v>368</v>
      </c>
      <c r="H81" s="129" t="s">
        <v>368</v>
      </c>
      <c r="I81" s="129" t="s">
        <v>368</v>
      </c>
      <c r="J81" s="129" t="s">
        <v>368</v>
      </c>
      <c r="K81" s="129" t="s">
        <v>368</v>
      </c>
      <c r="L81" s="129" t="s">
        <v>368</v>
      </c>
      <c r="M81" s="129" t="s">
        <v>368</v>
      </c>
      <c r="N81" s="129" t="s">
        <v>368</v>
      </c>
      <c r="O81" s="129" t="s">
        <v>368</v>
      </c>
      <c r="P81" s="129" t="s">
        <v>368</v>
      </c>
      <c r="Q81" s="129" t="s">
        <v>368</v>
      </c>
      <c r="R81" s="129" t="s">
        <v>368</v>
      </c>
      <c r="S81" s="129" t="s">
        <v>368</v>
      </c>
      <c r="T81" s="129" t="s">
        <v>368</v>
      </c>
      <c r="U81" s="129" t="s">
        <v>368</v>
      </c>
      <c r="V81" s="129">
        <v>2</v>
      </c>
      <c r="W81" s="129" t="s">
        <v>368</v>
      </c>
      <c r="X81" s="129" t="s">
        <v>368</v>
      </c>
      <c r="Y81" s="129" t="s">
        <v>368</v>
      </c>
      <c r="Z81" s="129" t="s">
        <v>368</v>
      </c>
      <c r="AA81" s="129" t="s">
        <v>368</v>
      </c>
      <c r="AB81" s="129" t="s">
        <v>368</v>
      </c>
      <c r="AC81" s="129" t="s">
        <v>368</v>
      </c>
      <c r="AD81" s="129" t="s">
        <v>368</v>
      </c>
      <c r="AE81" s="129" t="s">
        <v>368</v>
      </c>
      <c r="AF81" s="129" t="s">
        <v>368</v>
      </c>
      <c r="AG81" s="129" t="s">
        <v>368</v>
      </c>
      <c r="AH81" s="129" t="s">
        <v>368</v>
      </c>
      <c r="AI81" s="129" t="s">
        <v>368</v>
      </c>
      <c r="AJ81" s="129" t="s">
        <v>368</v>
      </c>
      <c r="AK81" s="129" t="s">
        <v>368</v>
      </c>
      <c r="AL81" s="129" t="s">
        <v>368</v>
      </c>
      <c r="AM81" s="163"/>
      <c r="AN81" s="137">
        <v>7.6391625000000003</v>
      </c>
      <c r="AO81" s="163"/>
      <c r="AP81" s="137" t="s">
        <v>368</v>
      </c>
      <c r="AQ81" s="163"/>
      <c r="AR81" s="163"/>
      <c r="AS81" s="137" t="s">
        <v>368</v>
      </c>
      <c r="AT81" s="163"/>
    </row>
    <row r="82" spans="1:46" s="181" customFormat="1" ht="31.5">
      <c r="A82" s="129" t="s">
        <v>432</v>
      </c>
      <c r="B82" s="130" t="s">
        <v>433</v>
      </c>
      <c r="C82" s="129" t="s">
        <v>368</v>
      </c>
      <c r="D82" s="129" t="s">
        <v>368</v>
      </c>
      <c r="E82" s="129" t="s">
        <v>368</v>
      </c>
      <c r="F82" s="129" t="s">
        <v>368</v>
      </c>
      <c r="G82" s="129" t="s">
        <v>368</v>
      </c>
      <c r="H82" s="129" t="s">
        <v>368</v>
      </c>
      <c r="I82" s="129" t="s">
        <v>368</v>
      </c>
      <c r="J82" s="129" t="s">
        <v>368</v>
      </c>
      <c r="K82" s="129" t="s">
        <v>368</v>
      </c>
      <c r="L82" s="129" t="s">
        <v>368</v>
      </c>
      <c r="M82" s="129" t="s">
        <v>368</v>
      </c>
      <c r="N82" s="129" t="s">
        <v>368</v>
      </c>
      <c r="O82" s="129" t="s">
        <v>368</v>
      </c>
      <c r="P82" s="129" t="s">
        <v>368</v>
      </c>
      <c r="Q82" s="129" t="s">
        <v>368</v>
      </c>
      <c r="R82" s="129" t="s">
        <v>368</v>
      </c>
      <c r="S82" s="129" t="s">
        <v>368</v>
      </c>
      <c r="T82" s="129" t="s">
        <v>368</v>
      </c>
      <c r="U82" s="129" t="s">
        <v>368</v>
      </c>
      <c r="V82" s="129">
        <v>1</v>
      </c>
      <c r="W82" s="129" t="s">
        <v>368</v>
      </c>
      <c r="X82" s="129" t="s">
        <v>368</v>
      </c>
      <c r="Y82" s="129" t="s">
        <v>368</v>
      </c>
      <c r="Z82" s="129" t="s">
        <v>368</v>
      </c>
      <c r="AA82" s="129" t="s">
        <v>368</v>
      </c>
      <c r="AB82" s="129" t="s">
        <v>368</v>
      </c>
      <c r="AC82" s="129" t="s">
        <v>368</v>
      </c>
      <c r="AD82" s="129" t="s">
        <v>368</v>
      </c>
      <c r="AE82" s="129" t="s">
        <v>368</v>
      </c>
      <c r="AF82" s="129" t="s">
        <v>368</v>
      </c>
      <c r="AG82" s="129" t="s">
        <v>368</v>
      </c>
      <c r="AH82" s="129" t="s">
        <v>368</v>
      </c>
      <c r="AI82" s="129" t="s">
        <v>368</v>
      </c>
      <c r="AJ82" s="129" t="s">
        <v>368</v>
      </c>
      <c r="AK82" s="129" t="s">
        <v>368</v>
      </c>
      <c r="AL82" s="129" t="s">
        <v>368</v>
      </c>
      <c r="AM82" s="163"/>
      <c r="AN82" s="137">
        <v>0.59911248800000005</v>
      </c>
      <c r="AO82" s="163"/>
      <c r="AP82" s="137" t="s">
        <v>368</v>
      </c>
      <c r="AQ82" s="163"/>
      <c r="AR82" s="163"/>
      <c r="AS82" s="137" t="s">
        <v>368</v>
      </c>
      <c r="AT82" s="163"/>
    </row>
    <row r="83" spans="1:46" s="181" customFormat="1" ht="31.5">
      <c r="A83" s="129" t="s">
        <v>434</v>
      </c>
      <c r="B83" s="130" t="s">
        <v>435</v>
      </c>
      <c r="C83" s="129" t="s">
        <v>368</v>
      </c>
      <c r="D83" s="129" t="s">
        <v>368</v>
      </c>
      <c r="E83" s="129" t="s">
        <v>368</v>
      </c>
      <c r="F83" s="129" t="s">
        <v>368</v>
      </c>
      <c r="G83" s="129" t="s">
        <v>368</v>
      </c>
      <c r="H83" s="129" t="s">
        <v>368</v>
      </c>
      <c r="I83" s="129" t="s">
        <v>368</v>
      </c>
      <c r="J83" s="129" t="s">
        <v>368</v>
      </c>
      <c r="K83" s="129" t="s">
        <v>368</v>
      </c>
      <c r="L83" s="129" t="s">
        <v>368</v>
      </c>
      <c r="M83" s="129" t="s">
        <v>368</v>
      </c>
      <c r="N83" s="129" t="s">
        <v>368</v>
      </c>
      <c r="O83" s="129" t="s">
        <v>368</v>
      </c>
      <c r="P83" s="129" t="s">
        <v>368</v>
      </c>
      <c r="Q83" s="129" t="s">
        <v>368</v>
      </c>
      <c r="R83" s="129" t="s">
        <v>368</v>
      </c>
      <c r="S83" s="129" t="s">
        <v>368</v>
      </c>
      <c r="T83" s="129" t="s">
        <v>368</v>
      </c>
      <c r="U83" s="129" t="s">
        <v>368</v>
      </c>
      <c r="V83" s="129">
        <v>0</v>
      </c>
      <c r="W83" s="129" t="s">
        <v>368</v>
      </c>
      <c r="X83" s="129" t="s">
        <v>368</v>
      </c>
      <c r="Y83" s="129" t="s">
        <v>368</v>
      </c>
      <c r="Z83" s="129" t="s">
        <v>368</v>
      </c>
      <c r="AA83" s="129" t="s">
        <v>368</v>
      </c>
      <c r="AB83" s="129" t="s">
        <v>368</v>
      </c>
      <c r="AC83" s="129" t="s">
        <v>368</v>
      </c>
      <c r="AD83" s="129" t="s">
        <v>368</v>
      </c>
      <c r="AE83" s="129" t="s">
        <v>368</v>
      </c>
      <c r="AF83" s="129" t="s">
        <v>368</v>
      </c>
      <c r="AG83" s="129" t="s">
        <v>368</v>
      </c>
      <c r="AH83" s="129" t="s">
        <v>368</v>
      </c>
      <c r="AI83" s="129" t="s">
        <v>368</v>
      </c>
      <c r="AJ83" s="129" t="s">
        <v>368</v>
      </c>
      <c r="AK83" s="129" t="s">
        <v>368</v>
      </c>
      <c r="AL83" s="129" t="s">
        <v>368</v>
      </c>
      <c r="AM83" s="163"/>
      <c r="AN83" s="137">
        <v>0</v>
      </c>
      <c r="AO83" s="163"/>
      <c r="AP83" s="137" t="s">
        <v>368</v>
      </c>
      <c r="AQ83" s="163"/>
      <c r="AR83" s="163"/>
      <c r="AS83" s="137" t="s">
        <v>368</v>
      </c>
      <c r="AT83" s="163"/>
    </row>
    <row r="84" spans="1:46" s="181" customFormat="1" ht="15.75">
      <c r="A84" s="129" t="s">
        <v>436</v>
      </c>
      <c r="B84" s="130" t="s">
        <v>437</v>
      </c>
      <c r="C84" s="129" t="s">
        <v>368</v>
      </c>
      <c r="D84" s="129" t="s">
        <v>368</v>
      </c>
      <c r="E84" s="129" t="s">
        <v>368</v>
      </c>
      <c r="F84" s="129" t="s">
        <v>368</v>
      </c>
      <c r="G84" s="129" t="s">
        <v>368</v>
      </c>
      <c r="H84" s="129" t="s">
        <v>368</v>
      </c>
      <c r="I84" s="129" t="s">
        <v>368</v>
      </c>
      <c r="J84" s="129" t="s">
        <v>368</v>
      </c>
      <c r="K84" s="129" t="s">
        <v>368</v>
      </c>
      <c r="L84" s="129" t="s">
        <v>368</v>
      </c>
      <c r="M84" s="129" t="s">
        <v>368</v>
      </c>
      <c r="N84" s="129" t="s">
        <v>368</v>
      </c>
      <c r="O84" s="129" t="s">
        <v>368</v>
      </c>
      <c r="P84" s="129" t="s">
        <v>368</v>
      </c>
      <c r="Q84" s="129" t="s">
        <v>368</v>
      </c>
      <c r="R84" s="129" t="s">
        <v>368</v>
      </c>
      <c r="S84" s="129" t="s">
        <v>368</v>
      </c>
      <c r="T84" s="129" t="s">
        <v>368</v>
      </c>
      <c r="U84" s="129" t="s">
        <v>368</v>
      </c>
      <c r="V84" s="129">
        <v>0</v>
      </c>
      <c r="W84" s="129" t="s">
        <v>368</v>
      </c>
      <c r="X84" s="129" t="s">
        <v>368</v>
      </c>
      <c r="Y84" s="129" t="s">
        <v>368</v>
      </c>
      <c r="Z84" s="129" t="s">
        <v>368</v>
      </c>
      <c r="AA84" s="129" t="s">
        <v>368</v>
      </c>
      <c r="AB84" s="129" t="s">
        <v>368</v>
      </c>
      <c r="AC84" s="129" t="s">
        <v>368</v>
      </c>
      <c r="AD84" s="129" t="s">
        <v>368</v>
      </c>
      <c r="AE84" s="129" t="s">
        <v>368</v>
      </c>
      <c r="AF84" s="129" t="s">
        <v>368</v>
      </c>
      <c r="AG84" s="129" t="s">
        <v>368</v>
      </c>
      <c r="AH84" s="129" t="s">
        <v>368</v>
      </c>
      <c r="AI84" s="129" t="s">
        <v>368</v>
      </c>
      <c r="AJ84" s="129" t="s">
        <v>368</v>
      </c>
      <c r="AK84" s="129" t="s">
        <v>368</v>
      </c>
      <c r="AL84" s="129" t="s">
        <v>368</v>
      </c>
      <c r="AM84" s="163"/>
      <c r="AN84" s="137">
        <v>0</v>
      </c>
      <c r="AO84" s="163"/>
      <c r="AP84" s="137" t="s">
        <v>368</v>
      </c>
      <c r="AQ84" s="163"/>
      <c r="AR84" s="163"/>
      <c r="AS84" s="137" t="s">
        <v>368</v>
      </c>
      <c r="AT84" s="163"/>
    </row>
    <row r="85" spans="1:46" s="181" customFormat="1" ht="15.75">
      <c r="A85" s="129" t="s">
        <v>438</v>
      </c>
      <c r="B85" s="130" t="s">
        <v>439</v>
      </c>
      <c r="C85" s="129" t="s">
        <v>368</v>
      </c>
      <c r="D85" s="129" t="s">
        <v>368</v>
      </c>
      <c r="E85" s="129" t="s">
        <v>368</v>
      </c>
      <c r="F85" s="129" t="s">
        <v>368</v>
      </c>
      <c r="G85" s="129" t="s">
        <v>368</v>
      </c>
      <c r="H85" s="129" t="s">
        <v>368</v>
      </c>
      <c r="I85" s="129" t="s">
        <v>368</v>
      </c>
      <c r="J85" s="129" t="s">
        <v>368</v>
      </c>
      <c r="K85" s="129" t="s">
        <v>368</v>
      </c>
      <c r="L85" s="129" t="s">
        <v>368</v>
      </c>
      <c r="M85" s="129" t="s">
        <v>368</v>
      </c>
      <c r="N85" s="129" t="s">
        <v>368</v>
      </c>
      <c r="O85" s="129" t="s">
        <v>368</v>
      </c>
      <c r="P85" s="129" t="s">
        <v>368</v>
      </c>
      <c r="Q85" s="129" t="s">
        <v>368</v>
      </c>
      <c r="R85" s="129" t="s">
        <v>368</v>
      </c>
      <c r="S85" s="129" t="s">
        <v>368</v>
      </c>
      <c r="T85" s="129" t="s">
        <v>368</v>
      </c>
      <c r="U85" s="129" t="s">
        <v>368</v>
      </c>
      <c r="V85" s="129">
        <v>0</v>
      </c>
      <c r="W85" s="129" t="s">
        <v>368</v>
      </c>
      <c r="X85" s="129" t="s">
        <v>368</v>
      </c>
      <c r="Y85" s="129" t="s">
        <v>368</v>
      </c>
      <c r="Z85" s="129" t="s">
        <v>368</v>
      </c>
      <c r="AA85" s="129" t="s">
        <v>368</v>
      </c>
      <c r="AB85" s="129" t="s">
        <v>368</v>
      </c>
      <c r="AC85" s="129" t="s">
        <v>368</v>
      </c>
      <c r="AD85" s="129" t="s">
        <v>368</v>
      </c>
      <c r="AE85" s="129" t="s">
        <v>368</v>
      </c>
      <c r="AF85" s="129" t="s">
        <v>368</v>
      </c>
      <c r="AG85" s="129" t="s">
        <v>368</v>
      </c>
      <c r="AH85" s="129" t="s">
        <v>368</v>
      </c>
      <c r="AI85" s="129" t="s">
        <v>368</v>
      </c>
      <c r="AJ85" s="129" t="s">
        <v>368</v>
      </c>
      <c r="AK85" s="129" t="s">
        <v>368</v>
      </c>
      <c r="AL85" s="129" t="s">
        <v>368</v>
      </c>
      <c r="AM85" s="163"/>
      <c r="AN85" s="137">
        <v>0</v>
      </c>
      <c r="AO85" s="163"/>
      <c r="AP85" s="137" t="s">
        <v>368</v>
      </c>
      <c r="AQ85" s="163"/>
      <c r="AR85" s="163"/>
      <c r="AS85" s="137" t="s">
        <v>368</v>
      </c>
      <c r="AT85" s="163"/>
    </row>
    <row r="86" spans="1:46" s="181" customFormat="1" ht="15.75">
      <c r="A86" s="129" t="s">
        <v>440</v>
      </c>
      <c r="B86" s="130" t="s">
        <v>441</v>
      </c>
      <c r="C86" s="129" t="s">
        <v>368</v>
      </c>
      <c r="D86" s="129" t="s">
        <v>368</v>
      </c>
      <c r="E86" s="129" t="s">
        <v>368</v>
      </c>
      <c r="F86" s="129" t="s">
        <v>368</v>
      </c>
      <c r="G86" s="129" t="s">
        <v>368</v>
      </c>
      <c r="H86" s="129" t="s">
        <v>368</v>
      </c>
      <c r="I86" s="129" t="s">
        <v>368</v>
      </c>
      <c r="J86" s="129" t="s">
        <v>368</v>
      </c>
      <c r="K86" s="129" t="s">
        <v>368</v>
      </c>
      <c r="L86" s="129" t="s">
        <v>368</v>
      </c>
      <c r="M86" s="129" t="s">
        <v>368</v>
      </c>
      <c r="N86" s="129" t="s">
        <v>368</v>
      </c>
      <c r="O86" s="129" t="s">
        <v>368</v>
      </c>
      <c r="P86" s="129" t="s">
        <v>368</v>
      </c>
      <c r="Q86" s="129" t="s">
        <v>368</v>
      </c>
      <c r="R86" s="129" t="s">
        <v>368</v>
      </c>
      <c r="S86" s="129" t="s">
        <v>368</v>
      </c>
      <c r="T86" s="129" t="s">
        <v>368</v>
      </c>
      <c r="U86" s="129" t="s">
        <v>368</v>
      </c>
      <c r="V86" s="129">
        <v>0</v>
      </c>
      <c r="W86" s="129" t="s">
        <v>368</v>
      </c>
      <c r="X86" s="129" t="s">
        <v>368</v>
      </c>
      <c r="Y86" s="129" t="s">
        <v>368</v>
      </c>
      <c r="Z86" s="129" t="s">
        <v>368</v>
      </c>
      <c r="AA86" s="129" t="s">
        <v>368</v>
      </c>
      <c r="AB86" s="129" t="s">
        <v>368</v>
      </c>
      <c r="AC86" s="129" t="s">
        <v>368</v>
      </c>
      <c r="AD86" s="129" t="s">
        <v>368</v>
      </c>
      <c r="AE86" s="129" t="s">
        <v>368</v>
      </c>
      <c r="AF86" s="129" t="s">
        <v>368</v>
      </c>
      <c r="AG86" s="129" t="s">
        <v>368</v>
      </c>
      <c r="AH86" s="129" t="s">
        <v>368</v>
      </c>
      <c r="AI86" s="129" t="s">
        <v>368</v>
      </c>
      <c r="AJ86" s="129" t="s">
        <v>368</v>
      </c>
      <c r="AK86" s="129" t="s">
        <v>368</v>
      </c>
      <c r="AL86" s="129" t="s">
        <v>368</v>
      </c>
      <c r="AM86" s="163"/>
      <c r="AN86" s="137">
        <v>0</v>
      </c>
      <c r="AO86" s="163"/>
      <c r="AP86" s="137" t="s">
        <v>368</v>
      </c>
      <c r="AQ86" s="163"/>
      <c r="AR86" s="163"/>
      <c r="AS86" s="137" t="s">
        <v>368</v>
      </c>
      <c r="AT86" s="163"/>
    </row>
    <row r="87" spans="1:46" s="181" customFormat="1" ht="31.5">
      <c r="A87" s="129" t="s">
        <v>442</v>
      </c>
      <c r="B87" s="130" t="s">
        <v>443</v>
      </c>
      <c r="C87" s="129" t="s">
        <v>368</v>
      </c>
      <c r="D87" s="129" t="s">
        <v>368</v>
      </c>
      <c r="E87" s="129" t="s">
        <v>368</v>
      </c>
      <c r="F87" s="129" t="s">
        <v>368</v>
      </c>
      <c r="G87" s="129" t="s">
        <v>368</v>
      </c>
      <c r="H87" s="129" t="s">
        <v>368</v>
      </c>
      <c r="I87" s="129" t="s">
        <v>368</v>
      </c>
      <c r="J87" s="129" t="s">
        <v>368</v>
      </c>
      <c r="K87" s="129" t="s">
        <v>368</v>
      </c>
      <c r="L87" s="129" t="s">
        <v>368</v>
      </c>
      <c r="M87" s="129" t="s">
        <v>368</v>
      </c>
      <c r="N87" s="129" t="s">
        <v>368</v>
      </c>
      <c r="O87" s="129" t="s">
        <v>368</v>
      </c>
      <c r="P87" s="129" t="s">
        <v>368</v>
      </c>
      <c r="Q87" s="129" t="s">
        <v>368</v>
      </c>
      <c r="R87" s="129" t="s">
        <v>368</v>
      </c>
      <c r="S87" s="129" t="s">
        <v>368</v>
      </c>
      <c r="T87" s="129" t="s">
        <v>368</v>
      </c>
      <c r="U87" s="129" t="s">
        <v>368</v>
      </c>
      <c r="V87" s="129">
        <v>5</v>
      </c>
      <c r="W87" s="129" t="s">
        <v>368</v>
      </c>
      <c r="X87" s="129" t="s">
        <v>368</v>
      </c>
      <c r="Y87" s="129" t="s">
        <v>368</v>
      </c>
      <c r="Z87" s="129" t="s">
        <v>368</v>
      </c>
      <c r="AA87" s="129" t="s">
        <v>368</v>
      </c>
      <c r="AB87" s="129" t="s">
        <v>368</v>
      </c>
      <c r="AC87" s="129" t="s">
        <v>368</v>
      </c>
      <c r="AD87" s="129" t="s">
        <v>368</v>
      </c>
      <c r="AE87" s="129" t="s">
        <v>368</v>
      </c>
      <c r="AF87" s="129" t="s">
        <v>368</v>
      </c>
      <c r="AG87" s="129" t="s">
        <v>368</v>
      </c>
      <c r="AH87" s="129" t="s">
        <v>368</v>
      </c>
      <c r="AI87" s="129" t="s">
        <v>368</v>
      </c>
      <c r="AJ87" s="129" t="s">
        <v>368</v>
      </c>
      <c r="AK87" s="129" t="s">
        <v>368</v>
      </c>
      <c r="AL87" s="129" t="s">
        <v>368</v>
      </c>
      <c r="AM87" s="163"/>
      <c r="AN87" s="137">
        <v>4.6556350000000002</v>
      </c>
      <c r="AO87" s="163"/>
      <c r="AP87" s="137" t="s">
        <v>368</v>
      </c>
      <c r="AQ87" s="163"/>
      <c r="AR87" s="163"/>
      <c r="AS87" s="137" t="s">
        <v>368</v>
      </c>
      <c r="AT87" s="163"/>
    </row>
    <row r="88" spans="1:46" s="181" customFormat="1" ht="47.25">
      <c r="A88" s="129" t="s">
        <v>444</v>
      </c>
      <c r="B88" s="130" t="s">
        <v>445</v>
      </c>
      <c r="C88" s="129" t="s">
        <v>368</v>
      </c>
      <c r="D88" s="129" t="s">
        <v>368</v>
      </c>
      <c r="E88" s="129" t="s">
        <v>368</v>
      </c>
      <c r="F88" s="129" t="s">
        <v>368</v>
      </c>
      <c r="G88" s="129" t="s">
        <v>368</v>
      </c>
      <c r="H88" s="129" t="s">
        <v>368</v>
      </c>
      <c r="I88" s="129" t="s">
        <v>368</v>
      </c>
      <c r="J88" s="129" t="s">
        <v>368</v>
      </c>
      <c r="K88" s="129" t="s">
        <v>368</v>
      </c>
      <c r="L88" s="129" t="s">
        <v>368</v>
      </c>
      <c r="M88" s="129" t="s">
        <v>368</v>
      </c>
      <c r="N88" s="129" t="s">
        <v>368</v>
      </c>
      <c r="O88" s="129" t="s">
        <v>368</v>
      </c>
      <c r="P88" s="129" t="s">
        <v>368</v>
      </c>
      <c r="Q88" s="129" t="s">
        <v>368</v>
      </c>
      <c r="R88" s="129" t="s">
        <v>368</v>
      </c>
      <c r="S88" s="129" t="s">
        <v>368</v>
      </c>
      <c r="T88" s="129" t="s">
        <v>368</v>
      </c>
      <c r="U88" s="129" t="s">
        <v>368</v>
      </c>
      <c r="V88" s="129">
        <v>0</v>
      </c>
      <c r="W88" s="129" t="s">
        <v>368</v>
      </c>
      <c r="X88" s="129" t="s">
        <v>368</v>
      </c>
      <c r="Y88" s="129" t="s">
        <v>368</v>
      </c>
      <c r="Z88" s="129" t="s">
        <v>368</v>
      </c>
      <c r="AA88" s="129" t="s">
        <v>368</v>
      </c>
      <c r="AB88" s="129" t="s">
        <v>368</v>
      </c>
      <c r="AC88" s="129" t="s">
        <v>368</v>
      </c>
      <c r="AD88" s="129" t="s">
        <v>368</v>
      </c>
      <c r="AE88" s="129" t="s">
        <v>368</v>
      </c>
      <c r="AF88" s="129" t="s">
        <v>368</v>
      </c>
      <c r="AG88" s="129" t="s">
        <v>368</v>
      </c>
      <c r="AH88" s="129" t="s">
        <v>368</v>
      </c>
      <c r="AI88" s="129" t="s">
        <v>368</v>
      </c>
      <c r="AJ88" s="129" t="s">
        <v>368</v>
      </c>
      <c r="AK88" s="129" t="s">
        <v>368</v>
      </c>
      <c r="AL88" s="129" t="s">
        <v>368</v>
      </c>
      <c r="AM88" s="163"/>
      <c r="AN88" s="137">
        <v>0</v>
      </c>
      <c r="AO88" s="163"/>
      <c r="AP88" s="137" t="s">
        <v>368</v>
      </c>
      <c r="AQ88" s="163"/>
      <c r="AR88" s="163"/>
      <c r="AS88" s="137" t="s">
        <v>368</v>
      </c>
      <c r="AT88" s="163"/>
    </row>
    <row r="89" spans="1:46" s="181" customFormat="1" ht="15.75">
      <c r="A89" s="129" t="s">
        <v>446</v>
      </c>
      <c r="B89" s="130" t="s">
        <v>447</v>
      </c>
      <c r="C89" s="129" t="s">
        <v>368</v>
      </c>
      <c r="D89" s="129" t="s">
        <v>368</v>
      </c>
      <c r="E89" s="129" t="s">
        <v>368</v>
      </c>
      <c r="F89" s="129" t="s">
        <v>368</v>
      </c>
      <c r="G89" s="129" t="s">
        <v>368</v>
      </c>
      <c r="H89" s="129" t="s">
        <v>368</v>
      </c>
      <c r="I89" s="129" t="s">
        <v>368</v>
      </c>
      <c r="J89" s="129" t="s">
        <v>368</v>
      </c>
      <c r="K89" s="129" t="s">
        <v>368</v>
      </c>
      <c r="L89" s="129" t="s">
        <v>368</v>
      </c>
      <c r="M89" s="129" t="s">
        <v>368</v>
      </c>
      <c r="N89" s="129" t="s">
        <v>368</v>
      </c>
      <c r="O89" s="129" t="s">
        <v>368</v>
      </c>
      <c r="P89" s="129" t="s">
        <v>368</v>
      </c>
      <c r="Q89" s="129" t="s">
        <v>368</v>
      </c>
      <c r="R89" s="129" t="s">
        <v>368</v>
      </c>
      <c r="S89" s="129" t="s">
        <v>368</v>
      </c>
      <c r="T89" s="129" t="s">
        <v>368</v>
      </c>
      <c r="U89" s="129" t="s">
        <v>368</v>
      </c>
      <c r="V89" s="129">
        <v>0</v>
      </c>
      <c r="W89" s="129" t="s">
        <v>368</v>
      </c>
      <c r="X89" s="129" t="s">
        <v>368</v>
      </c>
      <c r="Y89" s="129" t="s">
        <v>368</v>
      </c>
      <c r="Z89" s="129" t="s">
        <v>368</v>
      </c>
      <c r="AA89" s="129" t="s">
        <v>368</v>
      </c>
      <c r="AB89" s="129" t="s">
        <v>368</v>
      </c>
      <c r="AC89" s="129" t="s">
        <v>368</v>
      </c>
      <c r="AD89" s="129" t="s">
        <v>368</v>
      </c>
      <c r="AE89" s="129" t="s">
        <v>368</v>
      </c>
      <c r="AF89" s="129" t="s">
        <v>368</v>
      </c>
      <c r="AG89" s="129" t="s">
        <v>368</v>
      </c>
      <c r="AH89" s="129" t="s">
        <v>368</v>
      </c>
      <c r="AI89" s="129" t="s">
        <v>368</v>
      </c>
      <c r="AJ89" s="129" t="s">
        <v>368</v>
      </c>
      <c r="AK89" s="129" t="s">
        <v>368</v>
      </c>
      <c r="AL89" s="129" t="s">
        <v>368</v>
      </c>
      <c r="AM89" s="163"/>
      <c r="AN89" s="137">
        <v>0</v>
      </c>
      <c r="AO89" s="163"/>
      <c r="AP89" s="137" t="s">
        <v>368</v>
      </c>
      <c r="AQ89" s="163"/>
      <c r="AR89" s="163"/>
      <c r="AS89" s="137" t="s">
        <v>368</v>
      </c>
      <c r="AT89" s="163"/>
    </row>
    <row r="90" spans="1:46" s="181" customFormat="1" ht="15.75">
      <c r="A90" s="129" t="s">
        <v>448</v>
      </c>
      <c r="B90" s="130" t="s">
        <v>449</v>
      </c>
      <c r="C90" s="129" t="s">
        <v>368</v>
      </c>
      <c r="D90" s="129" t="s">
        <v>368</v>
      </c>
      <c r="E90" s="129" t="s">
        <v>368</v>
      </c>
      <c r="F90" s="129" t="s">
        <v>368</v>
      </c>
      <c r="G90" s="129" t="s">
        <v>368</v>
      </c>
      <c r="H90" s="129" t="s">
        <v>368</v>
      </c>
      <c r="I90" s="129" t="s">
        <v>368</v>
      </c>
      <c r="J90" s="129" t="s">
        <v>368</v>
      </c>
      <c r="K90" s="129" t="s">
        <v>368</v>
      </c>
      <c r="L90" s="129" t="s">
        <v>368</v>
      </c>
      <c r="M90" s="129" t="s">
        <v>368</v>
      </c>
      <c r="N90" s="129" t="s">
        <v>368</v>
      </c>
      <c r="O90" s="129" t="s">
        <v>368</v>
      </c>
      <c r="P90" s="129" t="s">
        <v>368</v>
      </c>
      <c r="Q90" s="129" t="s">
        <v>368</v>
      </c>
      <c r="R90" s="129" t="s">
        <v>368</v>
      </c>
      <c r="S90" s="129" t="s">
        <v>368</v>
      </c>
      <c r="T90" s="129" t="s">
        <v>368</v>
      </c>
      <c r="U90" s="129" t="s">
        <v>368</v>
      </c>
      <c r="V90" s="129" t="s">
        <v>368</v>
      </c>
      <c r="W90" s="129" t="s">
        <v>368</v>
      </c>
      <c r="X90" s="129" t="s">
        <v>368</v>
      </c>
      <c r="Y90" s="129" t="s">
        <v>368</v>
      </c>
      <c r="Z90" s="129" t="s">
        <v>368</v>
      </c>
      <c r="AA90" s="129" t="s">
        <v>368</v>
      </c>
      <c r="AB90" s="129" t="s">
        <v>368</v>
      </c>
      <c r="AC90" s="129" t="s">
        <v>368</v>
      </c>
      <c r="AD90" s="129" t="s">
        <v>368</v>
      </c>
      <c r="AE90" s="129" t="s">
        <v>368</v>
      </c>
      <c r="AF90" s="129" t="s">
        <v>368</v>
      </c>
      <c r="AG90" s="129" t="s">
        <v>368</v>
      </c>
      <c r="AH90" s="129" t="s">
        <v>368</v>
      </c>
      <c r="AI90" s="129" t="s">
        <v>368</v>
      </c>
      <c r="AJ90" s="129" t="s">
        <v>368</v>
      </c>
      <c r="AK90" s="129" t="s">
        <v>368</v>
      </c>
      <c r="AL90" s="129" t="s">
        <v>368</v>
      </c>
      <c r="AM90" s="163"/>
      <c r="AN90" s="137">
        <v>0.45201794950230401</v>
      </c>
      <c r="AO90" s="163"/>
      <c r="AP90" s="137" t="s">
        <v>368</v>
      </c>
      <c r="AQ90" s="163"/>
      <c r="AR90" s="163"/>
      <c r="AS90" s="137" t="s">
        <v>368</v>
      </c>
      <c r="AT90" s="163"/>
    </row>
    <row r="91" spans="1:46" s="181" customFormat="1" ht="31.5">
      <c r="A91" s="129" t="s">
        <v>450</v>
      </c>
      <c r="B91" s="130" t="s">
        <v>451</v>
      </c>
      <c r="C91" s="129" t="s">
        <v>368</v>
      </c>
      <c r="D91" s="129" t="s">
        <v>368</v>
      </c>
      <c r="E91" s="129" t="s">
        <v>368</v>
      </c>
      <c r="F91" s="129" t="s">
        <v>368</v>
      </c>
      <c r="G91" s="129" t="s">
        <v>368</v>
      </c>
      <c r="H91" s="129" t="s">
        <v>368</v>
      </c>
      <c r="I91" s="129" t="s">
        <v>368</v>
      </c>
      <c r="J91" s="129" t="s">
        <v>368</v>
      </c>
      <c r="K91" s="129" t="s">
        <v>368</v>
      </c>
      <c r="L91" s="129" t="s">
        <v>368</v>
      </c>
      <c r="M91" s="129" t="s">
        <v>368</v>
      </c>
      <c r="N91" s="129" t="s">
        <v>368</v>
      </c>
      <c r="O91" s="129" t="s">
        <v>368</v>
      </c>
      <c r="P91" s="129" t="s">
        <v>368</v>
      </c>
      <c r="Q91" s="129" t="s">
        <v>368</v>
      </c>
      <c r="R91" s="129" t="s">
        <v>368</v>
      </c>
      <c r="S91" s="129" t="s">
        <v>368</v>
      </c>
      <c r="T91" s="129" t="s">
        <v>368</v>
      </c>
      <c r="U91" s="129" t="s">
        <v>368</v>
      </c>
      <c r="V91" s="129" t="s">
        <v>368</v>
      </c>
      <c r="W91" s="129" t="s">
        <v>368</v>
      </c>
      <c r="X91" s="129" t="s">
        <v>368</v>
      </c>
      <c r="Y91" s="129" t="s">
        <v>368</v>
      </c>
      <c r="Z91" s="129" t="s">
        <v>368</v>
      </c>
      <c r="AA91" s="129" t="s">
        <v>368</v>
      </c>
      <c r="AB91" s="129" t="s">
        <v>368</v>
      </c>
      <c r="AC91" s="129" t="s">
        <v>368</v>
      </c>
      <c r="AD91" s="129" t="s">
        <v>368</v>
      </c>
      <c r="AE91" s="129" t="s">
        <v>368</v>
      </c>
      <c r="AF91" s="129" t="s">
        <v>368</v>
      </c>
      <c r="AG91" s="129" t="s">
        <v>368</v>
      </c>
      <c r="AH91" s="129" t="s">
        <v>368</v>
      </c>
      <c r="AI91" s="129" t="s">
        <v>368</v>
      </c>
      <c r="AJ91" s="129" t="s">
        <v>368</v>
      </c>
      <c r="AK91" s="129" t="s">
        <v>368</v>
      </c>
      <c r="AL91" s="129" t="s">
        <v>368</v>
      </c>
      <c r="AM91" s="163"/>
      <c r="AN91" s="137">
        <v>0</v>
      </c>
      <c r="AO91" s="163"/>
      <c r="AP91" s="137" t="s">
        <v>368</v>
      </c>
      <c r="AQ91" s="163"/>
      <c r="AR91" s="163"/>
      <c r="AS91" s="137" t="s">
        <v>368</v>
      </c>
      <c r="AT91" s="163"/>
    </row>
    <row r="92" spans="1:46" s="181" customFormat="1" ht="31.5">
      <c r="A92" s="129" t="s">
        <v>452</v>
      </c>
      <c r="B92" s="130" t="s">
        <v>453</v>
      </c>
      <c r="C92" s="129" t="s">
        <v>368</v>
      </c>
      <c r="D92" s="129" t="s">
        <v>368</v>
      </c>
      <c r="E92" s="129" t="s">
        <v>368</v>
      </c>
      <c r="F92" s="129" t="s">
        <v>368</v>
      </c>
      <c r="G92" s="129" t="s">
        <v>368</v>
      </c>
      <c r="H92" s="129" t="s">
        <v>368</v>
      </c>
      <c r="I92" s="129" t="s">
        <v>368</v>
      </c>
      <c r="J92" s="129" t="s">
        <v>368</v>
      </c>
      <c r="K92" s="129" t="s">
        <v>368</v>
      </c>
      <c r="L92" s="129" t="s">
        <v>368</v>
      </c>
      <c r="M92" s="129" t="s">
        <v>368</v>
      </c>
      <c r="N92" s="129" t="s">
        <v>368</v>
      </c>
      <c r="O92" s="129" t="s">
        <v>368</v>
      </c>
      <c r="P92" s="129" t="s">
        <v>368</v>
      </c>
      <c r="Q92" s="129" t="s">
        <v>368</v>
      </c>
      <c r="R92" s="129" t="s">
        <v>368</v>
      </c>
      <c r="S92" s="129" t="s">
        <v>368</v>
      </c>
      <c r="T92" s="129" t="s">
        <v>368</v>
      </c>
      <c r="U92" s="129" t="s">
        <v>368</v>
      </c>
      <c r="V92" s="129">
        <v>0</v>
      </c>
      <c r="W92" s="129" t="s">
        <v>368</v>
      </c>
      <c r="X92" s="129" t="s">
        <v>368</v>
      </c>
      <c r="Y92" s="129" t="s">
        <v>368</v>
      </c>
      <c r="Z92" s="129" t="s">
        <v>368</v>
      </c>
      <c r="AA92" s="129" t="s">
        <v>368</v>
      </c>
      <c r="AB92" s="129" t="s">
        <v>368</v>
      </c>
      <c r="AC92" s="129" t="s">
        <v>368</v>
      </c>
      <c r="AD92" s="129" t="s">
        <v>368</v>
      </c>
      <c r="AE92" s="129" t="s">
        <v>368</v>
      </c>
      <c r="AF92" s="129" t="s">
        <v>368</v>
      </c>
      <c r="AG92" s="129" t="s">
        <v>368</v>
      </c>
      <c r="AH92" s="129" t="s">
        <v>368</v>
      </c>
      <c r="AI92" s="129" t="s">
        <v>368</v>
      </c>
      <c r="AJ92" s="129" t="s">
        <v>368</v>
      </c>
      <c r="AK92" s="129" t="s">
        <v>368</v>
      </c>
      <c r="AL92" s="129" t="s">
        <v>368</v>
      </c>
      <c r="AM92" s="163"/>
      <c r="AN92" s="137">
        <v>0</v>
      </c>
      <c r="AO92" s="163"/>
      <c r="AP92" s="137" t="s">
        <v>368</v>
      </c>
      <c r="AQ92" s="163"/>
      <c r="AR92" s="163"/>
      <c r="AS92" s="137" t="s">
        <v>368</v>
      </c>
      <c r="AT92" s="163"/>
    </row>
    <row r="93" spans="1:46" s="181" customFormat="1" ht="47.25">
      <c r="A93" s="129" t="s">
        <v>454</v>
      </c>
      <c r="B93" s="130" t="s">
        <v>455</v>
      </c>
      <c r="C93" s="129" t="s">
        <v>368</v>
      </c>
      <c r="D93" s="129" t="s">
        <v>368</v>
      </c>
      <c r="E93" s="129" t="s">
        <v>368</v>
      </c>
      <c r="F93" s="129" t="s">
        <v>368</v>
      </c>
      <c r="G93" s="129" t="s">
        <v>368</v>
      </c>
      <c r="H93" s="129" t="s">
        <v>368</v>
      </c>
      <c r="I93" s="129" t="s">
        <v>368</v>
      </c>
      <c r="J93" s="129" t="s">
        <v>368</v>
      </c>
      <c r="K93" s="129" t="s">
        <v>368</v>
      </c>
      <c r="L93" s="129" t="s">
        <v>368</v>
      </c>
      <c r="M93" s="129" t="s">
        <v>368</v>
      </c>
      <c r="N93" s="129" t="s">
        <v>368</v>
      </c>
      <c r="O93" s="129" t="s">
        <v>368</v>
      </c>
      <c r="P93" s="129" t="s">
        <v>368</v>
      </c>
      <c r="Q93" s="129" t="s">
        <v>368</v>
      </c>
      <c r="R93" s="129" t="s">
        <v>368</v>
      </c>
      <c r="S93" s="129" t="s">
        <v>368</v>
      </c>
      <c r="T93" s="129" t="s">
        <v>368</v>
      </c>
      <c r="U93" s="129" t="s">
        <v>368</v>
      </c>
      <c r="V93" s="129">
        <v>1</v>
      </c>
      <c r="W93" s="129" t="s">
        <v>368</v>
      </c>
      <c r="X93" s="129" t="s">
        <v>368</v>
      </c>
      <c r="Y93" s="129" t="s">
        <v>368</v>
      </c>
      <c r="Z93" s="129" t="s">
        <v>368</v>
      </c>
      <c r="AA93" s="129" t="s">
        <v>368</v>
      </c>
      <c r="AB93" s="129" t="s">
        <v>368</v>
      </c>
      <c r="AC93" s="129" t="s">
        <v>368</v>
      </c>
      <c r="AD93" s="129" t="s">
        <v>368</v>
      </c>
      <c r="AE93" s="129" t="s">
        <v>368</v>
      </c>
      <c r="AF93" s="129" t="s">
        <v>368</v>
      </c>
      <c r="AG93" s="129" t="s">
        <v>368</v>
      </c>
      <c r="AH93" s="129" t="s">
        <v>368</v>
      </c>
      <c r="AI93" s="129" t="s">
        <v>368</v>
      </c>
      <c r="AJ93" s="129" t="s">
        <v>368</v>
      </c>
      <c r="AK93" s="129" t="s">
        <v>368</v>
      </c>
      <c r="AL93" s="129" t="s">
        <v>368</v>
      </c>
      <c r="AM93" s="163"/>
      <c r="AN93" s="137">
        <v>6.1157461727232008</v>
      </c>
      <c r="AO93" s="163"/>
      <c r="AP93" s="137" t="s">
        <v>368</v>
      </c>
      <c r="AQ93" s="163"/>
      <c r="AR93" s="163"/>
      <c r="AS93" s="137" t="s">
        <v>368</v>
      </c>
      <c r="AT93" s="163"/>
    </row>
    <row r="94" spans="1:46" s="181" customFormat="1" ht="15.75">
      <c r="A94" s="160"/>
      <c r="B94" s="177"/>
      <c r="C94" s="161"/>
      <c r="D94" s="161"/>
      <c r="E94" s="161"/>
      <c r="F94" s="161"/>
      <c r="G94" s="161"/>
      <c r="H94" s="161"/>
      <c r="I94" s="161"/>
      <c r="J94" s="162"/>
      <c r="K94" s="162"/>
      <c r="L94" s="162"/>
      <c r="M94" s="162"/>
      <c r="N94" s="161"/>
      <c r="O94" s="161"/>
      <c r="P94" s="161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</row>
    <row r="95" spans="1:46" s="181" customFormat="1" ht="15.75">
      <c r="A95" s="160"/>
      <c r="B95" s="177"/>
      <c r="C95" s="161"/>
      <c r="D95" s="161"/>
      <c r="E95" s="161"/>
      <c r="F95" s="161"/>
      <c r="G95" s="161"/>
      <c r="H95" s="161"/>
      <c r="I95" s="161"/>
      <c r="J95" s="162"/>
      <c r="K95" s="162"/>
      <c r="L95" s="162"/>
      <c r="M95" s="162"/>
      <c r="N95" s="161"/>
      <c r="O95" s="161"/>
      <c r="P95" s="161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</row>
    <row r="97" spans="1:46" ht="18" customHeight="1">
      <c r="A97" s="296" t="s">
        <v>230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96"/>
      <c r="AT97" s="296"/>
    </row>
    <row r="98" spans="1:46" ht="17.25" customHeight="1">
      <c r="A98" s="296" t="s">
        <v>231</v>
      </c>
      <c r="B98" s="296"/>
      <c r="C98" s="296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6"/>
      <c r="AS98" s="296"/>
      <c r="AT98" s="296"/>
    </row>
    <row r="99" spans="1:46" ht="15" customHeight="1">
      <c r="A99" s="291" t="s">
        <v>232</v>
      </c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  <c r="AL99" s="291"/>
      <c r="AM99" s="291"/>
      <c r="AN99" s="291"/>
      <c r="AO99" s="291"/>
      <c r="AP99" s="291"/>
      <c r="AQ99" s="291"/>
      <c r="AR99" s="291"/>
      <c r="AS99" s="291"/>
      <c r="AT99" s="291"/>
    </row>
    <row r="100" spans="1:46" ht="38.25" customHeight="1">
      <c r="A100" s="292" t="s">
        <v>270</v>
      </c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</row>
    <row r="101" spans="1:46" ht="17.25" customHeight="1">
      <c r="A101" s="293"/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3"/>
      <c r="AM101" s="293"/>
      <c r="AN101" s="293"/>
      <c r="AO101" s="293"/>
      <c r="AP101" s="293"/>
      <c r="AQ101" s="293"/>
      <c r="AR101" s="293"/>
      <c r="AS101" s="293"/>
      <c r="AT101" s="293"/>
    </row>
  </sheetData>
  <mergeCells count="40">
    <mergeCell ref="A101:AT101"/>
    <mergeCell ref="AN13:AO13"/>
    <mergeCell ref="AP13:AQ13"/>
    <mergeCell ref="AS13:AT13"/>
    <mergeCell ref="A97:AT97"/>
    <mergeCell ref="A98:AT98"/>
    <mergeCell ref="A99:AT99"/>
    <mergeCell ref="AA13:AB13"/>
    <mergeCell ref="AC13:AD13"/>
    <mergeCell ref="AE13:AF13"/>
    <mergeCell ref="AH13:AI13"/>
    <mergeCell ref="AJ13:AK13"/>
    <mergeCell ref="AL13:AM13"/>
    <mergeCell ref="Q13:R13"/>
    <mergeCell ref="S13:T13"/>
    <mergeCell ref="W13:X13"/>
    <mergeCell ref="A100:AT100"/>
    <mergeCell ref="A9:AT9"/>
    <mergeCell ref="A10:AT10"/>
    <mergeCell ref="A11:A14"/>
    <mergeCell ref="B11:B14"/>
    <mergeCell ref="C11:C14"/>
    <mergeCell ref="D11:AT11"/>
    <mergeCell ref="D12:N12"/>
    <mergeCell ref="O12:V12"/>
    <mergeCell ref="W12:AB12"/>
    <mergeCell ref="AC12:AG12"/>
    <mergeCell ref="AH12:AM12"/>
    <mergeCell ref="AN12:AR12"/>
    <mergeCell ref="AS12:AT12"/>
    <mergeCell ref="I13:J13"/>
    <mergeCell ref="K13:L13"/>
    <mergeCell ref="M13:N13"/>
    <mergeCell ref="A8:AT8"/>
    <mergeCell ref="R2:S2"/>
    <mergeCell ref="T2:U2"/>
    <mergeCell ref="A4:AT4"/>
    <mergeCell ref="A5:AT5"/>
    <mergeCell ref="A6:AT6"/>
    <mergeCell ref="Y13:Z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M128"/>
  <sheetViews>
    <sheetView view="pageBreakPreview" topLeftCell="A91" zoomScale="60" zoomScaleNormal="100" workbookViewId="0">
      <selection activeCell="A97" activeCellId="3" sqref="A91:XFD91 A94:XFD94 A95:XFD95 A97:XFD97"/>
    </sheetView>
  </sheetViews>
  <sheetFormatPr defaultRowHeight="15.75"/>
  <cols>
    <col min="1" max="1" width="11.625" style="27" customWidth="1"/>
    <col min="2" max="2" width="31.5" style="27" customWidth="1"/>
    <col min="3" max="3" width="13.875" style="27" customWidth="1"/>
    <col min="4" max="4" width="17.625" style="27" customWidth="1"/>
    <col min="5" max="5" width="20" style="27" customWidth="1"/>
    <col min="6" max="6" width="8.75" style="27" customWidth="1"/>
    <col min="7" max="8" width="6" style="27" customWidth="1"/>
    <col min="9" max="9" width="7.875" style="27" customWidth="1"/>
    <col min="10" max="10" width="6" style="27" customWidth="1"/>
    <col min="11" max="11" width="6.625" style="27" customWidth="1"/>
    <col min="12" max="12" width="16.625" style="108" customWidth="1"/>
    <col min="13" max="13" width="8.25" style="108" customWidth="1"/>
    <col min="14" max="15" width="6.625" style="108" customWidth="1"/>
    <col min="16" max="16" width="8.125" style="108" customWidth="1"/>
    <col min="17" max="17" width="6.625" style="108" customWidth="1"/>
    <col min="18" max="18" width="8.875" style="108" customWidth="1"/>
    <col min="19" max="19" width="18.75" style="27" customWidth="1"/>
    <col min="20" max="20" width="12.625" style="27" customWidth="1"/>
    <col min="21" max="21" width="12" style="27" customWidth="1"/>
    <col min="22" max="22" width="6" style="27" customWidth="1"/>
    <col min="23" max="23" width="9.375" style="27" customWidth="1"/>
    <col min="24" max="24" width="6" style="27" customWidth="1"/>
    <col min="25" max="25" width="7" style="27" customWidth="1"/>
    <col min="26" max="26" width="4.125" style="1" customWidth="1"/>
    <col min="27" max="27" width="3.75" style="1" customWidth="1"/>
    <col min="28" max="28" width="3.875" style="1" customWidth="1"/>
    <col min="29" max="29" width="4.5" style="1" customWidth="1"/>
    <col min="30" max="30" width="5" style="1" customWidth="1"/>
    <col min="31" max="31" width="5.5" style="1" customWidth="1"/>
    <col min="32" max="32" width="5.75" style="1" customWidth="1"/>
    <col min="33" max="33" width="5.5" style="1" customWidth="1"/>
    <col min="34" max="35" width="5" style="1" customWidth="1"/>
    <col min="36" max="36" width="12.875" style="1" customWidth="1"/>
    <col min="37" max="46" width="5" style="1" customWidth="1"/>
    <col min="47" max="16384" width="9" style="1"/>
  </cols>
  <sheetData>
    <row r="1" spans="1:39" ht="22.5">
      <c r="Y1" s="58" t="s">
        <v>225</v>
      </c>
    </row>
    <row r="2" spans="1:39" ht="22.5">
      <c r="Y2" s="59" t="s">
        <v>227</v>
      </c>
    </row>
    <row r="3" spans="1:39" ht="18.75">
      <c r="Y3" s="59"/>
    </row>
    <row r="4" spans="1:39">
      <c r="A4" s="311" t="s">
        <v>370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</row>
    <row r="5" spans="1:39">
      <c r="A5" s="312" t="s">
        <v>371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43"/>
      <c r="T5" s="43"/>
      <c r="U5" s="43"/>
      <c r="V5" s="43"/>
      <c r="W5" s="43"/>
      <c r="X5" s="43"/>
      <c r="Y5" s="43"/>
      <c r="Z5" s="27"/>
      <c r="AA5" s="27"/>
    </row>
    <row r="6" spans="1:39" s="33" customForma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109"/>
      <c r="M6" s="109"/>
      <c r="N6" s="109"/>
      <c r="O6" s="109"/>
      <c r="P6" s="109"/>
      <c r="Q6" s="109"/>
      <c r="R6" s="109"/>
      <c r="S6" s="43"/>
      <c r="T6" s="43"/>
      <c r="U6" s="43"/>
      <c r="V6" s="43"/>
      <c r="W6" s="43"/>
      <c r="X6" s="43"/>
      <c r="Y6" s="43"/>
      <c r="Z6" s="27"/>
      <c r="AA6" s="27"/>
    </row>
    <row r="7" spans="1:39" ht="18.75">
      <c r="A7" s="279" t="str">
        <f>'1'!A7:T7</f>
        <v xml:space="preserve">Акционерное общество "Тамбовская сетевая компания" 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60"/>
      <c r="T7" s="60"/>
      <c r="U7" s="60"/>
      <c r="V7" s="60"/>
      <c r="W7" s="60"/>
      <c r="X7" s="60"/>
      <c r="Y7" s="60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>
      <c r="A8" s="281" t="s">
        <v>141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61"/>
      <c r="T8" s="61"/>
      <c r="U8" s="61"/>
      <c r="V8" s="61"/>
      <c r="W8" s="61"/>
      <c r="X8" s="61"/>
      <c r="Y8" s="61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1:39" ht="15.75" customHeight="1">
      <c r="A9" s="314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9" ht="31.5" customHeight="1">
      <c r="A10" s="315" t="s">
        <v>72</v>
      </c>
      <c r="B10" s="315" t="s">
        <v>18</v>
      </c>
      <c r="C10" s="315" t="s">
        <v>1</v>
      </c>
      <c r="D10" s="318" t="s">
        <v>119</v>
      </c>
      <c r="E10" s="308" t="s">
        <v>120</v>
      </c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13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9" ht="44.25" customHeight="1">
      <c r="A11" s="316"/>
      <c r="B11" s="316"/>
      <c r="C11" s="316"/>
      <c r="D11" s="318"/>
      <c r="E11" s="308" t="s">
        <v>516</v>
      </c>
      <c r="F11" s="309"/>
      <c r="G11" s="309"/>
      <c r="H11" s="309"/>
      <c r="I11" s="309"/>
      <c r="J11" s="309"/>
      <c r="K11" s="309"/>
      <c r="L11" s="308" t="s">
        <v>372</v>
      </c>
      <c r="M11" s="309"/>
      <c r="N11" s="309"/>
      <c r="O11" s="309"/>
      <c r="P11" s="309"/>
      <c r="Q11" s="309"/>
      <c r="R11" s="309"/>
      <c r="S11" s="318" t="s">
        <v>146</v>
      </c>
      <c r="T11" s="318"/>
      <c r="U11" s="318"/>
      <c r="V11" s="318"/>
      <c r="W11" s="318"/>
      <c r="X11" s="318"/>
      <c r="Y11" s="318"/>
    </row>
    <row r="12" spans="1:39" ht="69.75" customHeight="1">
      <c r="A12" s="316"/>
      <c r="B12" s="316"/>
      <c r="C12" s="316"/>
      <c r="D12" s="318"/>
      <c r="E12" s="308" t="s">
        <v>131</v>
      </c>
      <c r="F12" s="309"/>
      <c r="G12" s="309"/>
      <c r="H12" s="309"/>
      <c r="I12" s="309"/>
      <c r="J12" s="309"/>
      <c r="K12" s="309"/>
      <c r="L12" s="308" t="s">
        <v>131</v>
      </c>
      <c r="M12" s="309"/>
      <c r="N12" s="309"/>
      <c r="O12" s="309"/>
      <c r="P12" s="309"/>
      <c r="Q12" s="309"/>
      <c r="R12" s="309"/>
      <c r="S12" s="308" t="s">
        <v>10</v>
      </c>
      <c r="T12" s="309"/>
      <c r="U12" s="309"/>
      <c r="V12" s="309"/>
      <c r="W12" s="309"/>
      <c r="X12" s="309"/>
      <c r="Y12" s="313"/>
    </row>
    <row r="13" spans="1:39" ht="37.5" customHeight="1">
      <c r="A13" s="316"/>
      <c r="B13" s="316"/>
      <c r="C13" s="316"/>
      <c r="D13" s="318" t="s">
        <v>125</v>
      </c>
      <c r="E13" s="80" t="s">
        <v>26</v>
      </c>
      <c r="F13" s="310" t="s">
        <v>25</v>
      </c>
      <c r="G13" s="310"/>
      <c r="H13" s="310"/>
      <c r="I13" s="310"/>
      <c r="J13" s="310"/>
      <c r="K13" s="310"/>
      <c r="L13" s="110" t="s">
        <v>26</v>
      </c>
      <c r="M13" s="310" t="s">
        <v>25</v>
      </c>
      <c r="N13" s="310"/>
      <c r="O13" s="310"/>
      <c r="P13" s="310"/>
      <c r="Q13" s="310"/>
      <c r="R13" s="310"/>
      <c r="S13" s="80" t="s">
        <v>26</v>
      </c>
      <c r="T13" s="310" t="s">
        <v>25</v>
      </c>
      <c r="U13" s="310"/>
      <c r="V13" s="310"/>
      <c r="W13" s="310"/>
      <c r="X13" s="310"/>
      <c r="Y13" s="310"/>
    </row>
    <row r="14" spans="1:39" ht="66" customHeight="1">
      <c r="A14" s="317"/>
      <c r="B14" s="317"/>
      <c r="C14" s="317"/>
      <c r="D14" s="318"/>
      <c r="E14" s="79" t="s">
        <v>12</v>
      </c>
      <c r="F14" s="79" t="s">
        <v>12</v>
      </c>
      <c r="G14" s="25" t="s">
        <v>264</v>
      </c>
      <c r="H14" s="25" t="s">
        <v>265</v>
      </c>
      <c r="I14" s="25" t="s">
        <v>266</v>
      </c>
      <c r="J14" s="25" t="s">
        <v>267</v>
      </c>
      <c r="K14" s="25" t="s">
        <v>268</v>
      </c>
      <c r="L14" s="107" t="s">
        <v>12</v>
      </c>
      <c r="M14" s="107" t="s">
        <v>12</v>
      </c>
      <c r="N14" s="25" t="s">
        <v>264</v>
      </c>
      <c r="O14" s="25" t="s">
        <v>265</v>
      </c>
      <c r="P14" s="25" t="s">
        <v>266</v>
      </c>
      <c r="Q14" s="25" t="s">
        <v>267</v>
      </c>
      <c r="R14" s="25" t="s">
        <v>268</v>
      </c>
      <c r="S14" s="102" t="s">
        <v>12</v>
      </c>
      <c r="T14" s="102" t="s">
        <v>12</v>
      </c>
      <c r="U14" s="25" t="s">
        <v>264</v>
      </c>
      <c r="V14" s="25" t="s">
        <v>265</v>
      </c>
      <c r="W14" s="25" t="s">
        <v>266</v>
      </c>
      <c r="X14" s="25" t="s">
        <v>267</v>
      </c>
      <c r="Y14" s="25" t="s">
        <v>268</v>
      </c>
    </row>
    <row r="15" spans="1:39">
      <c r="A15" s="81">
        <v>1</v>
      </c>
      <c r="B15" s="81">
        <v>2</v>
      </c>
      <c r="C15" s="81">
        <v>3</v>
      </c>
      <c r="D15" s="81">
        <v>4</v>
      </c>
      <c r="E15" s="32" t="s">
        <v>98</v>
      </c>
      <c r="F15" s="32" t="s">
        <v>99</v>
      </c>
      <c r="G15" s="32" t="s">
        <v>100</v>
      </c>
      <c r="H15" s="32" t="s">
        <v>101</v>
      </c>
      <c r="I15" s="32" t="s">
        <v>102</v>
      </c>
      <c r="J15" s="32" t="s">
        <v>103</v>
      </c>
      <c r="K15" s="32" t="s">
        <v>104</v>
      </c>
      <c r="L15" s="32" t="s">
        <v>105</v>
      </c>
      <c r="M15" s="32" t="s">
        <v>106</v>
      </c>
      <c r="N15" s="32" t="s">
        <v>107</v>
      </c>
      <c r="O15" s="32" t="s">
        <v>108</v>
      </c>
      <c r="P15" s="32" t="s">
        <v>109</v>
      </c>
      <c r="Q15" s="32" t="s">
        <v>110</v>
      </c>
      <c r="R15" s="32" t="s">
        <v>111</v>
      </c>
      <c r="S15" s="32" t="s">
        <v>112</v>
      </c>
      <c r="T15" s="32" t="s">
        <v>113</v>
      </c>
      <c r="U15" s="32" t="s">
        <v>114</v>
      </c>
      <c r="V15" s="32" t="s">
        <v>115</v>
      </c>
      <c r="W15" s="32" t="s">
        <v>116</v>
      </c>
      <c r="X15" s="32" t="s">
        <v>117</v>
      </c>
      <c r="Y15" s="32" t="s">
        <v>118</v>
      </c>
    </row>
    <row r="16" spans="1:39">
      <c r="A16" s="66"/>
      <c r="B16" s="83"/>
      <c r="C16" s="82"/>
      <c r="D16" s="82"/>
      <c r="E16" s="82"/>
      <c r="F16" s="82"/>
      <c r="G16" s="82"/>
      <c r="H16" s="82"/>
      <c r="I16" s="82"/>
      <c r="J16" s="82"/>
      <c r="K16" s="82"/>
      <c r="L16" s="112"/>
      <c r="M16" s="112"/>
      <c r="N16" s="112"/>
      <c r="O16" s="112"/>
      <c r="P16" s="112"/>
      <c r="Q16" s="112"/>
      <c r="R16" s="112"/>
      <c r="S16" s="82"/>
      <c r="T16" s="82"/>
      <c r="U16" s="82"/>
      <c r="V16" s="82"/>
      <c r="W16" s="82"/>
      <c r="X16" s="82"/>
      <c r="Y16" s="82"/>
    </row>
    <row r="17" spans="1:25" s="35" customFormat="1" ht="31.5">
      <c r="A17" s="106">
        <v>0</v>
      </c>
      <c r="B17" s="106" t="s">
        <v>274</v>
      </c>
      <c r="C17" s="106" t="s">
        <v>275</v>
      </c>
      <c r="D17" s="134">
        <f>D18+D19+D20+D21+D22+D23</f>
        <v>0</v>
      </c>
      <c r="E17" s="134">
        <f t="shared" ref="E17:R17" si="0">E18+E19+E20+E21+E22+E23</f>
        <v>0</v>
      </c>
      <c r="F17" s="134">
        <f t="shared" si="0"/>
        <v>149.9196080069467</v>
      </c>
      <c r="G17" s="134">
        <f t="shared" si="0"/>
        <v>5.5660000000000007</v>
      </c>
      <c r="H17" s="134">
        <f t="shared" si="0"/>
        <v>0</v>
      </c>
      <c r="I17" s="134">
        <f t="shared" si="0"/>
        <v>37.073</v>
      </c>
      <c r="J17" s="134">
        <f t="shared" si="0"/>
        <v>0</v>
      </c>
      <c r="K17" s="134">
        <f t="shared" si="0"/>
        <v>0</v>
      </c>
      <c r="L17" s="134">
        <f t="shared" si="0"/>
        <v>0</v>
      </c>
      <c r="M17" s="134">
        <f t="shared" si="0"/>
        <v>157.88022673141057</v>
      </c>
      <c r="N17" s="134">
        <f t="shared" si="0"/>
        <v>2.42</v>
      </c>
      <c r="O17" s="134">
        <f t="shared" si="0"/>
        <v>0</v>
      </c>
      <c r="P17" s="134">
        <f t="shared" si="0"/>
        <v>38.395999999999994</v>
      </c>
      <c r="Q17" s="134">
        <f t="shared" si="0"/>
        <v>0</v>
      </c>
      <c r="R17" s="254">
        <f t="shared" si="0"/>
        <v>16</v>
      </c>
      <c r="S17" s="134">
        <v>0</v>
      </c>
      <c r="T17" s="134">
        <f t="shared" ref="T17:Y17" si="1">T18+T19+T20+T21+T22+T23</f>
        <v>307.79983473835728</v>
      </c>
      <c r="U17" s="134">
        <f t="shared" si="1"/>
        <v>7.9860000000000007</v>
      </c>
      <c r="V17" s="134">
        <f t="shared" si="1"/>
        <v>0</v>
      </c>
      <c r="W17" s="134">
        <f t="shared" si="1"/>
        <v>75.468999999999994</v>
      </c>
      <c r="X17" s="134">
        <f t="shared" si="1"/>
        <v>0</v>
      </c>
      <c r="Y17" s="254">
        <f t="shared" si="1"/>
        <v>16</v>
      </c>
    </row>
    <row r="18" spans="1:25" s="35" customFormat="1" ht="31.5">
      <c r="A18" s="115" t="s">
        <v>276</v>
      </c>
      <c r="B18" s="116" t="s">
        <v>277</v>
      </c>
      <c r="C18" s="115" t="s">
        <v>275</v>
      </c>
      <c r="D18" s="135">
        <f>D25</f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5">
        <v>0</v>
      </c>
      <c r="Y18" s="135">
        <v>0</v>
      </c>
    </row>
    <row r="19" spans="1:25" s="35" customFormat="1" ht="47.25">
      <c r="A19" s="115" t="s">
        <v>278</v>
      </c>
      <c r="B19" s="116" t="s">
        <v>279</v>
      </c>
      <c r="C19" s="115" t="s">
        <v>275</v>
      </c>
      <c r="D19" s="135">
        <f>D45</f>
        <v>0</v>
      </c>
      <c r="E19" s="135">
        <f t="shared" ref="E19:R19" si="2">E45</f>
        <v>0</v>
      </c>
      <c r="F19" s="135">
        <f t="shared" si="2"/>
        <v>0</v>
      </c>
      <c r="G19" s="135">
        <f t="shared" si="2"/>
        <v>0</v>
      </c>
      <c r="H19" s="135">
        <f t="shared" si="2"/>
        <v>0</v>
      </c>
      <c r="I19" s="135">
        <f t="shared" si="2"/>
        <v>0</v>
      </c>
      <c r="J19" s="135">
        <f t="shared" si="2"/>
        <v>0</v>
      </c>
      <c r="K19" s="135">
        <f t="shared" si="2"/>
        <v>0</v>
      </c>
      <c r="L19" s="135">
        <f t="shared" si="2"/>
        <v>0</v>
      </c>
      <c r="M19" s="135">
        <f t="shared" si="2"/>
        <v>0</v>
      </c>
      <c r="N19" s="135">
        <f t="shared" si="2"/>
        <v>0</v>
      </c>
      <c r="O19" s="135">
        <f t="shared" si="2"/>
        <v>0</v>
      </c>
      <c r="P19" s="135">
        <f t="shared" si="2"/>
        <v>0</v>
      </c>
      <c r="Q19" s="135">
        <f t="shared" si="2"/>
        <v>0</v>
      </c>
      <c r="R19" s="135">
        <f t="shared" si="2"/>
        <v>0</v>
      </c>
      <c r="S19" s="135">
        <v>0</v>
      </c>
      <c r="T19" s="135">
        <f t="shared" ref="T19:Y19" si="3">T45</f>
        <v>0</v>
      </c>
      <c r="U19" s="135">
        <f t="shared" si="3"/>
        <v>0</v>
      </c>
      <c r="V19" s="135">
        <f t="shared" si="3"/>
        <v>0</v>
      </c>
      <c r="W19" s="135">
        <f t="shared" si="3"/>
        <v>0</v>
      </c>
      <c r="X19" s="135">
        <f t="shared" si="3"/>
        <v>0</v>
      </c>
      <c r="Y19" s="135">
        <f t="shared" si="3"/>
        <v>0</v>
      </c>
    </row>
    <row r="20" spans="1:25" s="35" customFormat="1" ht="78.75">
      <c r="A20" s="115" t="s">
        <v>280</v>
      </c>
      <c r="B20" s="116" t="s">
        <v>281</v>
      </c>
      <c r="C20" s="115" t="s">
        <v>275</v>
      </c>
      <c r="D20" s="135">
        <f>D64</f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</row>
    <row r="21" spans="1:25" s="35" customFormat="1" ht="47.25">
      <c r="A21" s="117" t="s">
        <v>282</v>
      </c>
      <c r="B21" s="118" t="s">
        <v>283</v>
      </c>
      <c r="C21" s="115" t="s">
        <v>275</v>
      </c>
      <c r="D21" s="136">
        <f>D67</f>
        <v>0</v>
      </c>
      <c r="E21" s="136">
        <f t="shared" ref="E21:R21" si="4">E67</f>
        <v>0</v>
      </c>
      <c r="F21" s="136">
        <f t="shared" si="4"/>
        <v>106.60688519361338</v>
      </c>
      <c r="G21" s="136">
        <f t="shared" si="4"/>
        <v>5.5660000000000007</v>
      </c>
      <c r="H21" s="136">
        <f t="shared" si="4"/>
        <v>0</v>
      </c>
      <c r="I21" s="136">
        <f t="shared" si="4"/>
        <v>37.073</v>
      </c>
      <c r="J21" s="136">
        <f t="shared" si="4"/>
        <v>0</v>
      </c>
      <c r="K21" s="136">
        <f t="shared" si="4"/>
        <v>0</v>
      </c>
      <c r="L21" s="136">
        <f t="shared" si="4"/>
        <v>0</v>
      </c>
      <c r="M21" s="136">
        <f t="shared" si="4"/>
        <v>119.4973599144848</v>
      </c>
      <c r="N21" s="136">
        <f t="shared" si="4"/>
        <v>2.42</v>
      </c>
      <c r="O21" s="136">
        <f t="shared" si="4"/>
        <v>0</v>
      </c>
      <c r="P21" s="136">
        <f t="shared" si="4"/>
        <v>38.395999999999994</v>
      </c>
      <c r="Q21" s="136">
        <f t="shared" si="4"/>
        <v>0</v>
      </c>
      <c r="R21" s="255">
        <f t="shared" si="4"/>
        <v>16</v>
      </c>
      <c r="S21" s="136">
        <v>0</v>
      </c>
      <c r="T21" s="136">
        <f t="shared" ref="T21:Y21" si="5">T67</f>
        <v>226.10424510809818</v>
      </c>
      <c r="U21" s="136">
        <f t="shared" si="5"/>
        <v>7.9860000000000007</v>
      </c>
      <c r="V21" s="136">
        <f t="shared" si="5"/>
        <v>0</v>
      </c>
      <c r="W21" s="136">
        <f t="shared" si="5"/>
        <v>75.468999999999994</v>
      </c>
      <c r="X21" s="136">
        <f t="shared" si="5"/>
        <v>0</v>
      </c>
      <c r="Y21" s="136">
        <f t="shared" si="5"/>
        <v>16</v>
      </c>
    </row>
    <row r="22" spans="1:25" s="35" customFormat="1" ht="47.25">
      <c r="A22" s="117" t="s">
        <v>284</v>
      </c>
      <c r="B22" s="118" t="s">
        <v>285</v>
      </c>
      <c r="C22" s="115" t="s">
        <v>275</v>
      </c>
      <c r="D22" s="136">
        <f>D96</f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0</v>
      </c>
      <c r="X22" s="136">
        <v>0</v>
      </c>
      <c r="Y22" s="136">
        <v>0</v>
      </c>
    </row>
    <row r="23" spans="1:25" s="35" customFormat="1" ht="31.5">
      <c r="A23" s="117" t="s">
        <v>286</v>
      </c>
      <c r="B23" s="118" t="s">
        <v>287</v>
      </c>
      <c r="C23" s="115" t="s">
        <v>275</v>
      </c>
      <c r="D23" s="136">
        <f>D97</f>
        <v>0</v>
      </c>
      <c r="E23" s="136">
        <f t="shared" ref="E23:R23" si="6">E97</f>
        <v>0</v>
      </c>
      <c r="F23" s="136">
        <f t="shared" si="6"/>
        <v>43.31272281333333</v>
      </c>
      <c r="G23" s="136">
        <f t="shared" si="6"/>
        <v>0</v>
      </c>
      <c r="H23" s="136">
        <f t="shared" si="6"/>
        <v>0</v>
      </c>
      <c r="I23" s="136">
        <f t="shared" si="6"/>
        <v>0</v>
      </c>
      <c r="J23" s="136">
        <f t="shared" si="6"/>
        <v>0</v>
      </c>
      <c r="K23" s="136">
        <f t="shared" si="6"/>
        <v>0</v>
      </c>
      <c r="L23" s="136">
        <f t="shared" si="6"/>
        <v>0</v>
      </c>
      <c r="M23" s="136">
        <f t="shared" si="6"/>
        <v>38.382866816925777</v>
      </c>
      <c r="N23" s="136">
        <f t="shared" si="6"/>
        <v>0</v>
      </c>
      <c r="O23" s="136">
        <f t="shared" si="6"/>
        <v>0</v>
      </c>
      <c r="P23" s="136">
        <f t="shared" si="6"/>
        <v>0</v>
      </c>
      <c r="Q23" s="136">
        <f t="shared" si="6"/>
        <v>0</v>
      </c>
      <c r="R23" s="136">
        <f t="shared" si="6"/>
        <v>0</v>
      </c>
      <c r="S23" s="136">
        <v>0</v>
      </c>
      <c r="T23" s="136">
        <f t="shared" ref="T23:Y23" si="7">T97</f>
        <v>81.695589630259107</v>
      </c>
      <c r="U23" s="136">
        <f t="shared" si="7"/>
        <v>0</v>
      </c>
      <c r="V23" s="136">
        <f t="shared" si="7"/>
        <v>0</v>
      </c>
      <c r="W23" s="136">
        <f t="shared" si="7"/>
        <v>0</v>
      </c>
      <c r="X23" s="136">
        <f t="shared" si="7"/>
        <v>0</v>
      </c>
      <c r="Y23" s="136">
        <f t="shared" si="7"/>
        <v>0</v>
      </c>
    </row>
    <row r="24" spans="1:25" s="35" customFormat="1">
      <c r="A24" s="117">
        <v>1</v>
      </c>
      <c r="B24" s="117" t="s">
        <v>409</v>
      </c>
      <c r="C24" s="115" t="s">
        <v>275</v>
      </c>
      <c r="D24" s="136">
        <f>D25+D45+D64+D96+D97</f>
        <v>0</v>
      </c>
      <c r="E24" s="136">
        <f>E25+E45+E64+E96+E97</f>
        <v>0</v>
      </c>
      <c r="F24" s="136">
        <f>F17</f>
        <v>149.9196080069467</v>
      </c>
      <c r="G24" s="136">
        <f t="shared" ref="G24:Y24" si="8">G17</f>
        <v>5.5660000000000007</v>
      </c>
      <c r="H24" s="136">
        <f t="shared" si="8"/>
        <v>0</v>
      </c>
      <c r="I24" s="136">
        <f t="shared" si="8"/>
        <v>37.073</v>
      </c>
      <c r="J24" s="136">
        <f t="shared" si="8"/>
        <v>0</v>
      </c>
      <c r="K24" s="136">
        <f t="shared" si="8"/>
        <v>0</v>
      </c>
      <c r="L24" s="136">
        <f t="shared" si="8"/>
        <v>0</v>
      </c>
      <c r="M24" s="136">
        <f t="shared" si="8"/>
        <v>157.88022673141057</v>
      </c>
      <c r="N24" s="136">
        <f t="shared" si="8"/>
        <v>2.42</v>
      </c>
      <c r="O24" s="136">
        <f t="shared" si="8"/>
        <v>0</v>
      </c>
      <c r="P24" s="136">
        <f t="shared" si="8"/>
        <v>38.395999999999994</v>
      </c>
      <c r="Q24" s="136">
        <f t="shared" si="8"/>
        <v>0</v>
      </c>
      <c r="R24" s="136">
        <f t="shared" si="8"/>
        <v>16</v>
      </c>
      <c r="S24" s="136">
        <f t="shared" si="8"/>
        <v>0</v>
      </c>
      <c r="T24" s="136">
        <f t="shared" si="8"/>
        <v>307.79983473835728</v>
      </c>
      <c r="U24" s="136">
        <f t="shared" si="8"/>
        <v>7.9860000000000007</v>
      </c>
      <c r="V24" s="136">
        <f t="shared" si="8"/>
        <v>0</v>
      </c>
      <c r="W24" s="136">
        <f t="shared" si="8"/>
        <v>75.468999999999994</v>
      </c>
      <c r="X24" s="136">
        <f t="shared" si="8"/>
        <v>0</v>
      </c>
      <c r="Y24" s="136">
        <f t="shared" si="8"/>
        <v>16</v>
      </c>
    </row>
    <row r="25" spans="1:25" s="35" customFormat="1" ht="31.5">
      <c r="A25" s="119" t="s">
        <v>288</v>
      </c>
      <c r="B25" s="120" t="s">
        <v>289</v>
      </c>
      <c r="C25" s="119" t="s">
        <v>275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</row>
    <row r="26" spans="1:25" s="35" customFormat="1" ht="47.25">
      <c r="A26" s="122" t="s">
        <v>290</v>
      </c>
      <c r="B26" s="121" t="s">
        <v>291</v>
      </c>
      <c r="C26" s="122" t="s">
        <v>275</v>
      </c>
      <c r="D26" s="131" t="s">
        <v>368</v>
      </c>
      <c r="E26" s="131" t="s">
        <v>368</v>
      </c>
      <c r="F26" s="131" t="s">
        <v>368</v>
      </c>
      <c r="G26" s="131" t="s">
        <v>368</v>
      </c>
      <c r="H26" s="131" t="s">
        <v>368</v>
      </c>
      <c r="I26" s="131" t="s">
        <v>368</v>
      </c>
      <c r="J26" s="131" t="s">
        <v>368</v>
      </c>
      <c r="K26" s="131" t="s">
        <v>368</v>
      </c>
      <c r="L26" s="131" t="s">
        <v>368</v>
      </c>
      <c r="M26" s="131" t="s">
        <v>368</v>
      </c>
      <c r="N26" s="131" t="s">
        <v>368</v>
      </c>
      <c r="O26" s="131" t="s">
        <v>368</v>
      </c>
      <c r="P26" s="131" t="s">
        <v>368</v>
      </c>
      <c r="Q26" s="131" t="s">
        <v>368</v>
      </c>
      <c r="R26" s="131" t="s">
        <v>368</v>
      </c>
      <c r="S26" s="131" t="s">
        <v>368</v>
      </c>
      <c r="T26" s="131" t="s">
        <v>368</v>
      </c>
      <c r="U26" s="131" t="s">
        <v>368</v>
      </c>
      <c r="V26" s="131" t="s">
        <v>368</v>
      </c>
      <c r="W26" s="131" t="s">
        <v>368</v>
      </c>
      <c r="X26" s="131" t="s">
        <v>368</v>
      </c>
      <c r="Y26" s="131" t="s">
        <v>368</v>
      </c>
    </row>
    <row r="27" spans="1:25" s="35" customFormat="1" ht="78.75">
      <c r="A27" s="123" t="s">
        <v>166</v>
      </c>
      <c r="B27" s="124" t="s">
        <v>292</v>
      </c>
      <c r="C27" s="123" t="s">
        <v>275</v>
      </c>
      <c r="D27" s="132" t="s">
        <v>368</v>
      </c>
      <c r="E27" s="132" t="s">
        <v>368</v>
      </c>
      <c r="F27" s="132" t="s">
        <v>368</v>
      </c>
      <c r="G27" s="132" t="s">
        <v>368</v>
      </c>
      <c r="H27" s="132" t="s">
        <v>368</v>
      </c>
      <c r="I27" s="132" t="s">
        <v>368</v>
      </c>
      <c r="J27" s="132" t="s">
        <v>368</v>
      </c>
      <c r="K27" s="132" t="s">
        <v>368</v>
      </c>
      <c r="L27" s="132" t="s">
        <v>368</v>
      </c>
      <c r="M27" s="132" t="s">
        <v>368</v>
      </c>
      <c r="N27" s="132" t="s">
        <v>368</v>
      </c>
      <c r="O27" s="132" t="s">
        <v>368</v>
      </c>
      <c r="P27" s="132" t="s">
        <v>368</v>
      </c>
      <c r="Q27" s="132" t="s">
        <v>368</v>
      </c>
      <c r="R27" s="132" t="s">
        <v>368</v>
      </c>
      <c r="S27" s="132" t="s">
        <v>368</v>
      </c>
      <c r="T27" s="132" t="s">
        <v>368</v>
      </c>
      <c r="U27" s="132" t="s">
        <v>368</v>
      </c>
      <c r="V27" s="132" t="s">
        <v>368</v>
      </c>
      <c r="W27" s="132" t="s">
        <v>368</v>
      </c>
      <c r="X27" s="132" t="s">
        <v>368</v>
      </c>
      <c r="Y27" s="132" t="s">
        <v>368</v>
      </c>
    </row>
    <row r="28" spans="1:25" s="35" customFormat="1" ht="78.75">
      <c r="A28" s="123" t="s">
        <v>167</v>
      </c>
      <c r="B28" s="124" t="s">
        <v>293</v>
      </c>
      <c r="C28" s="123" t="s">
        <v>275</v>
      </c>
      <c r="D28" s="132" t="s">
        <v>368</v>
      </c>
      <c r="E28" s="132" t="s">
        <v>368</v>
      </c>
      <c r="F28" s="132" t="s">
        <v>368</v>
      </c>
      <c r="G28" s="132" t="s">
        <v>368</v>
      </c>
      <c r="H28" s="132" t="s">
        <v>368</v>
      </c>
      <c r="I28" s="132" t="s">
        <v>368</v>
      </c>
      <c r="J28" s="132" t="s">
        <v>368</v>
      </c>
      <c r="K28" s="132" t="s">
        <v>368</v>
      </c>
      <c r="L28" s="132" t="s">
        <v>368</v>
      </c>
      <c r="M28" s="132" t="s">
        <v>368</v>
      </c>
      <c r="N28" s="132" t="s">
        <v>368</v>
      </c>
      <c r="O28" s="132" t="s">
        <v>368</v>
      </c>
      <c r="P28" s="132" t="s">
        <v>368</v>
      </c>
      <c r="Q28" s="132" t="s">
        <v>368</v>
      </c>
      <c r="R28" s="132" t="s">
        <v>368</v>
      </c>
      <c r="S28" s="132" t="s">
        <v>368</v>
      </c>
      <c r="T28" s="132" t="s">
        <v>368</v>
      </c>
      <c r="U28" s="132" t="s">
        <v>368</v>
      </c>
      <c r="V28" s="132" t="s">
        <v>368</v>
      </c>
      <c r="W28" s="132" t="s">
        <v>368</v>
      </c>
      <c r="X28" s="132" t="s">
        <v>368</v>
      </c>
      <c r="Y28" s="132" t="s">
        <v>368</v>
      </c>
    </row>
    <row r="29" spans="1:25" s="35" customFormat="1" ht="63">
      <c r="A29" s="123" t="s">
        <v>294</v>
      </c>
      <c r="B29" s="124" t="s">
        <v>295</v>
      </c>
      <c r="C29" s="123" t="s">
        <v>275</v>
      </c>
      <c r="D29" s="132" t="s">
        <v>368</v>
      </c>
      <c r="E29" s="132" t="s">
        <v>368</v>
      </c>
      <c r="F29" s="132" t="s">
        <v>368</v>
      </c>
      <c r="G29" s="132" t="s">
        <v>368</v>
      </c>
      <c r="H29" s="132" t="s">
        <v>368</v>
      </c>
      <c r="I29" s="132" t="s">
        <v>368</v>
      </c>
      <c r="J29" s="132" t="s">
        <v>368</v>
      </c>
      <c r="K29" s="132" t="s">
        <v>368</v>
      </c>
      <c r="L29" s="132" t="s">
        <v>368</v>
      </c>
      <c r="M29" s="132" t="s">
        <v>368</v>
      </c>
      <c r="N29" s="132" t="s">
        <v>368</v>
      </c>
      <c r="O29" s="132" t="s">
        <v>368</v>
      </c>
      <c r="P29" s="132" t="s">
        <v>368</v>
      </c>
      <c r="Q29" s="132" t="s">
        <v>368</v>
      </c>
      <c r="R29" s="132" t="s">
        <v>368</v>
      </c>
      <c r="S29" s="132" t="s">
        <v>368</v>
      </c>
      <c r="T29" s="132" t="s">
        <v>368</v>
      </c>
      <c r="U29" s="132" t="s">
        <v>368</v>
      </c>
      <c r="V29" s="132" t="s">
        <v>368</v>
      </c>
      <c r="W29" s="132" t="s">
        <v>368</v>
      </c>
      <c r="X29" s="132" t="s">
        <v>368</v>
      </c>
      <c r="Y29" s="132" t="s">
        <v>368</v>
      </c>
    </row>
    <row r="30" spans="1:25" s="35" customFormat="1" ht="47.25">
      <c r="A30" s="122" t="s">
        <v>296</v>
      </c>
      <c r="B30" s="121" t="s">
        <v>297</v>
      </c>
      <c r="C30" s="122" t="s">
        <v>298</v>
      </c>
      <c r="D30" s="131" t="s">
        <v>368</v>
      </c>
      <c r="E30" s="131" t="s">
        <v>368</v>
      </c>
      <c r="F30" s="131" t="s">
        <v>368</v>
      </c>
      <c r="G30" s="131" t="s">
        <v>368</v>
      </c>
      <c r="H30" s="131" t="s">
        <v>368</v>
      </c>
      <c r="I30" s="131" t="s">
        <v>368</v>
      </c>
      <c r="J30" s="131" t="s">
        <v>368</v>
      </c>
      <c r="K30" s="131" t="s">
        <v>368</v>
      </c>
      <c r="L30" s="131" t="s">
        <v>368</v>
      </c>
      <c r="M30" s="131" t="s">
        <v>368</v>
      </c>
      <c r="N30" s="131" t="s">
        <v>368</v>
      </c>
      <c r="O30" s="131" t="s">
        <v>368</v>
      </c>
      <c r="P30" s="131" t="s">
        <v>368</v>
      </c>
      <c r="Q30" s="131" t="s">
        <v>368</v>
      </c>
      <c r="R30" s="131" t="s">
        <v>368</v>
      </c>
      <c r="S30" s="131" t="s">
        <v>368</v>
      </c>
      <c r="T30" s="131" t="s">
        <v>368</v>
      </c>
      <c r="U30" s="131" t="s">
        <v>368</v>
      </c>
      <c r="V30" s="131" t="s">
        <v>368</v>
      </c>
      <c r="W30" s="131" t="s">
        <v>368</v>
      </c>
      <c r="X30" s="131" t="s">
        <v>368</v>
      </c>
      <c r="Y30" s="131" t="s">
        <v>368</v>
      </c>
    </row>
    <row r="31" spans="1:25" s="35" customFormat="1" ht="78.75">
      <c r="A31" s="123" t="s">
        <v>299</v>
      </c>
      <c r="B31" s="125" t="s">
        <v>300</v>
      </c>
      <c r="C31" s="123" t="s">
        <v>275</v>
      </c>
      <c r="D31" s="132" t="s">
        <v>368</v>
      </c>
      <c r="E31" s="132" t="s">
        <v>368</v>
      </c>
      <c r="F31" s="132" t="s">
        <v>368</v>
      </c>
      <c r="G31" s="132" t="s">
        <v>368</v>
      </c>
      <c r="H31" s="132" t="s">
        <v>368</v>
      </c>
      <c r="I31" s="132" t="s">
        <v>368</v>
      </c>
      <c r="J31" s="132" t="s">
        <v>368</v>
      </c>
      <c r="K31" s="132" t="s">
        <v>368</v>
      </c>
      <c r="L31" s="132" t="s">
        <v>368</v>
      </c>
      <c r="M31" s="132" t="s">
        <v>368</v>
      </c>
      <c r="N31" s="132" t="s">
        <v>368</v>
      </c>
      <c r="O31" s="132" t="s">
        <v>368</v>
      </c>
      <c r="P31" s="132" t="s">
        <v>368</v>
      </c>
      <c r="Q31" s="132" t="s">
        <v>368</v>
      </c>
      <c r="R31" s="132" t="s">
        <v>368</v>
      </c>
      <c r="S31" s="132" t="s">
        <v>368</v>
      </c>
      <c r="T31" s="132" t="s">
        <v>368</v>
      </c>
      <c r="U31" s="132" t="s">
        <v>368</v>
      </c>
      <c r="V31" s="132" t="s">
        <v>368</v>
      </c>
      <c r="W31" s="132" t="s">
        <v>368</v>
      </c>
      <c r="X31" s="132" t="s">
        <v>368</v>
      </c>
      <c r="Y31" s="132" t="s">
        <v>368</v>
      </c>
    </row>
    <row r="32" spans="1:25" s="35" customFormat="1" ht="63">
      <c r="A32" s="123" t="s">
        <v>301</v>
      </c>
      <c r="B32" s="124" t="s">
        <v>302</v>
      </c>
      <c r="C32" s="123" t="s">
        <v>275</v>
      </c>
      <c r="D32" s="132" t="s">
        <v>368</v>
      </c>
      <c r="E32" s="132" t="s">
        <v>368</v>
      </c>
      <c r="F32" s="132" t="s">
        <v>368</v>
      </c>
      <c r="G32" s="132" t="s">
        <v>368</v>
      </c>
      <c r="H32" s="132" t="s">
        <v>368</v>
      </c>
      <c r="I32" s="132" t="s">
        <v>368</v>
      </c>
      <c r="J32" s="132" t="s">
        <v>368</v>
      </c>
      <c r="K32" s="132" t="s">
        <v>368</v>
      </c>
      <c r="L32" s="132" t="s">
        <v>368</v>
      </c>
      <c r="M32" s="132" t="s">
        <v>368</v>
      </c>
      <c r="N32" s="132" t="s">
        <v>368</v>
      </c>
      <c r="O32" s="132" t="s">
        <v>368</v>
      </c>
      <c r="P32" s="132" t="s">
        <v>368</v>
      </c>
      <c r="Q32" s="132" t="s">
        <v>368</v>
      </c>
      <c r="R32" s="132" t="s">
        <v>368</v>
      </c>
      <c r="S32" s="132" t="s">
        <v>368</v>
      </c>
      <c r="T32" s="132" t="s">
        <v>368</v>
      </c>
      <c r="U32" s="132" t="s">
        <v>368</v>
      </c>
      <c r="V32" s="132" t="s">
        <v>368</v>
      </c>
      <c r="W32" s="132" t="s">
        <v>368</v>
      </c>
      <c r="X32" s="132" t="s">
        <v>368</v>
      </c>
      <c r="Y32" s="132" t="s">
        <v>368</v>
      </c>
    </row>
    <row r="33" spans="1:25" s="35" customFormat="1" ht="63">
      <c r="A33" s="122" t="s">
        <v>303</v>
      </c>
      <c r="B33" s="121" t="s">
        <v>304</v>
      </c>
      <c r="C33" s="122" t="s">
        <v>275</v>
      </c>
      <c r="D33" s="131" t="s">
        <v>368</v>
      </c>
      <c r="E33" s="131" t="s">
        <v>368</v>
      </c>
      <c r="F33" s="131" t="s">
        <v>368</v>
      </c>
      <c r="G33" s="131" t="s">
        <v>368</v>
      </c>
      <c r="H33" s="131" t="s">
        <v>368</v>
      </c>
      <c r="I33" s="131" t="s">
        <v>368</v>
      </c>
      <c r="J33" s="131" t="s">
        <v>368</v>
      </c>
      <c r="K33" s="131" t="s">
        <v>368</v>
      </c>
      <c r="L33" s="131" t="s">
        <v>368</v>
      </c>
      <c r="M33" s="131" t="s">
        <v>368</v>
      </c>
      <c r="N33" s="131" t="s">
        <v>368</v>
      </c>
      <c r="O33" s="131" t="s">
        <v>368</v>
      </c>
      <c r="P33" s="131" t="s">
        <v>368</v>
      </c>
      <c r="Q33" s="131" t="s">
        <v>368</v>
      </c>
      <c r="R33" s="131" t="s">
        <v>368</v>
      </c>
      <c r="S33" s="131" t="s">
        <v>368</v>
      </c>
      <c r="T33" s="131" t="s">
        <v>368</v>
      </c>
      <c r="U33" s="131" t="s">
        <v>368</v>
      </c>
      <c r="V33" s="131" t="s">
        <v>368</v>
      </c>
      <c r="W33" s="131" t="s">
        <v>368</v>
      </c>
      <c r="X33" s="131" t="s">
        <v>368</v>
      </c>
      <c r="Y33" s="131" t="s">
        <v>368</v>
      </c>
    </row>
    <row r="34" spans="1:25" s="35" customFormat="1" ht="47.25">
      <c r="A34" s="126" t="s">
        <v>305</v>
      </c>
      <c r="B34" s="127" t="s">
        <v>306</v>
      </c>
      <c r="C34" s="126" t="s">
        <v>275</v>
      </c>
      <c r="D34" s="152" t="s">
        <v>368</v>
      </c>
      <c r="E34" s="152" t="s">
        <v>368</v>
      </c>
      <c r="F34" s="152" t="s">
        <v>368</v>
      </c>
      <c r="G34" s="152" t="s">
        <v>368</v>
      </c>
      <c r="H34" s="152" t="s">
        <v>368</v>
      </c>
      <c r="I34" s="152" t="s">
        <v>368</v>
      </c>
      <c r="J34" s="152" t="s">
        <v>368</v>
      </c>
      <c r="K34" s="152" t="s">
        <v>368</v>
      </c>
      <c r="L34" s="152" t="s">
        <v>368</v>
      </c>
      <c r="M34" s="152" t="s">
        <v>368</v>
      </c>
      <c r="N34" s="152" t="s">
        <v>368</v>
      </c>
      <c r="O34" s="152" t="s">
        <v>368</v>
      </c>
      <c r="P34" s="152" t="s">
        <v>368</v>
      </c>
      <c r="Q34" s="152" t="s">
        <v>368</v>
      </c>
      <c r="R34" s="152" t="s">
        <v>368</v>
      </c>
      <c r="S34" s="152" t="s">
        <v>368</v>
      </c>
      <c r="T34" s="152" t="s">
        <v>368</v>
      </c>
      <c r="U34" s="152" t="s">
        <v>368</v>
      </c>
      <c r="V34" s="152" t="s">
        <v>368</v>
      </c>
      <c r="W34" s="152" t="s">
        <v>368</v>
      </c>
      <c r="X34" s="152" t="s">
        <v>368</v>
      </c>
      <c r="Y34" s="152" t="s">
        <v>368</v>
      </c>
    </row>
    <row r="35" spans="1:25" s="35" customFormat="1" ht="141.75">
      <c r="A35" s="123" t="s">
        <v>305</v>
      </c>
      <c r="B35" s="124" t="s">
        <v>307</v>
      </c>
      <c r="C35" s="123" t="s">
        <v>275</v>
      </c>
      <c r="D35" s="132" t="s">
        <v>368</v>
      </c>
      <c r="E35" s="132" t="s">
        <v>368</v>
      </c>
      <c r="F35" s="132" t="s">
        <v>368</v>
      </c>
      <c r="G35" s="132" t="s">
        <v>368</v>
      </c>
      <c r="H35" s="132" t="s">
        <v>368</v>
      </c>
      <c r="I35" s="132" t="s">
        <v>368</v>
      </c>
      <c r="J35" s="132" t="s">
        <v>368</v>
      </c>
      <c r="K35" s="132" t="s">
        <v>368</v>
      </c>
      <c r="L35" s="132" t="s">
        <v>368</v>
      </c>
      <c r="M35" s="132" t="s">
        <v>368</v>
      </c>
      <c r="N35" s="132" t="s">
        <v>368</v>
      </c>
      <c r="O35" s="132" t="s">
        <v>368</v>
      </c>
      <c r="P35" s="132" t="s">
        <v>368</v>
      </c>
      <c r="Q35" s="132" t="s">
        <v>368</v>
      </c>
      <c r="R35" s="132" t="s">
        <v>368</v>
      </c>
      <c r="S35" s="132" t="s">
        <v>368</v>
      </c>
      <c r="T35" s="132" t="s">
        <v>368</v>
      </c>
      <c r="U35" s="132" t="s">
        <v>368</v>
      </c>
      <c r="V35" s="132" t="s">
        <v>368</v>
      </c>
      <c r="W35" s="132" t="s">
        <v>368</v>
      </c>
      <c r="X35" s="132" t="s">
        <v>368</v>
      </c>
      <c r="Y35" s="132" t="s">
        <v>368</v>
      </c>
    </row>
    <row r="36" spans="1:25" s="35" customFormat="1" ht="126">
      <c r="A36" s="123" t="s">
        <v>305</v>
      </c>
      <c r="B36" s="124" t="s">
        <v>308</v>
      </c>
      <c r="C36" s="123" t="s">
        <v>275</v>
      </c>
      <c r="D36" s="132" t="s">
        <v>368</v>
      </c>
      <c r="E36" s="132" t="s">
        <v>368</v>
      </c>
      <c r="F36" s="132" t="s">
        <v>368</v>
      </c>
      <c r="G36" s="132" t="s">
        <v>368</v>
      </c>
      <c r="H36" s="132" t="s">
        <v>368</v>
      </c>
      <c r="I36" s="132" t="s">
        <v>368</v>
      </c>
      <c r="J36" s="132" t="s">
        <v>368</v>
      </c>
      <c r="K36" s="132" t="s">
        <v>368</v>
      </c>
      <c r="L36" s="132" t="s">
        <v>368</v>
      </c>
      <c r="M36" s="132" t="s">
        <v>368</v>
      </c>
      <c r="N36" s="132" t="s">
        <v>368</v>
      </c>
      <c r="O36" s="132" t="s">
        <v>368</v>
      </c>
      <c r="P36" s="132" t="s">
        <v>368</v>
      </c>
      <c r="Q36" s="132" t="s">
        <v>368</v>
      </c>
      <c r="R36" s="132" t="s">
        <v>368</v>
      </c>
      <c r="S36" s="132" t="s">
        <v>368</v>
      </c>
      <c r="T36" s="132" t="s">
        <v>368</v>
      </c>
      <c r="U36" s="132" t="s">
        <v>368</v>
      </c>
      <c r="V36" s="132" t="s">
        <v>368</v>
      </c>
      <c r="W36" s="132" t="s">
        <v>368</v>
      </c>
      <c r="X36" s="132" t="s">
        <v>368</v>
      </c>
      <c r="Y36" s="132" t="s">
        <v>368</v>
      </c>
    </row>
    <row r="37" spans="1:25" s="35" customFormat="1" ht="126">
      <c r="A37" s="123" t="s">
        <v>305</v>
      </c>
      <c r="B37" s="124" t="s">
        <v>309</v>
      </c>
      <c r="C37" s="123" t="s">
        <v>275</v>
      </c>
      <c r="D37" s="132" t="s">
        <v>368</v>
      </c>
      <c r="E37" s="132" t="s">
        <v>368</v>
      </c>
      <c r="F37" s="132" t="s">
        <v>368</v>
      </c>
      <c r="G37" s="132" t="s">
        <v>368</v>
      </c>
      <c r="H37" s="132" t="s">
        <v>368</v>
      </c>
      <c r="I37" s="132" t="s">
        <v>368</v>
      </c>
      <c r="J37" s="132" t="s">
        <v>368</v>
      </c>
      <c r="K37" s="132" t="s">
        <v>368</v>
      </c>
      <c r="L37" s="132" t="s">
        <v>368</v>
      </c>
      <c r="M37" s="132" t="s">
        <v>368</v>
      </c>
      <c r="N37" s="132" t="s">
        <v>368</v>
      </c>
      <c r="O37" s="132" t="s">
        <v>368</v>
      </c>
      <c r="P37" s="132" t="s">
        <v>368</v>
      </c>
      <c r="Q37" s="132" t="s">
        <v>368</v>
      </c>
      <c r="R37" s="132" t="s">
        <v>368</v>
      </c>
      <c r="S37" s="132" t="s">
        <v>368</v>
      </c>
      <c r="T37" s="132" t="s">
        <v>368</v>
      </c>
      <c r="U37" s="132" t="s">
        <v>368</v>
      </c>
      <c r="V37" s="132" t="s">
        <v>368</v>
      </c>
      <c r="W37" s="132" t="s">
        <v>368</v>
      </c>
      <c r="X37" s="132" t="s">
        <v>368</v>
      </c>
      <c r="Y37" s="132" t="s">
        <v>368</v>
      </c>
    </row>
    <row r="38" spans="1:25" s="35" customFormat="1" ht="47.25">
      <c r="A38" s="128" t="s">
        <v>310</v>
      </c>
      <c r="B38" s="127" t="s">
        <v>306</v>
      </c>
      <c r="C38" s="128" t="s">
        <v>275</v>
      </c>
      <c r="D38" s="152" t="s">
        <v>368</v>
      </c>
      <c r="E38" s="152" t="s">
        <v>368</v>
      </c>
      <c r="F38" s="152" t="s">
        <v>368</v>
      </c>
      <c r="G38" s="152" t="s">
        <v>368</v>
      </c>
      <c r="H38" s="152" t="s">
        <v>368</v>
      </c>
      <c r="I38" s="152" t="s">
        <v>368</v>
      </c>
      <c r="J38" s="152" t="s">
        <v>368</v>
      </c>
      <c r="K38" s="152" t="s">
        <v>368</v>
      </c>
      <c r="L38" s="152" t="s">
        <v>368</v>
      </c>
      <c r="M38" s="152" t="s">
        <v>368</v>
      </c>
      <c r="N38" s="152" t="s">
        <v>368</v>
      </c>
      <c r="O38" s="152" t="s">
        <v>368</v>
      </c>
      <c r="P38" s="152" t="s">
        <v>368</v>
      </c>
      <c r="Q38" s="152" t="s">
        <v>368</v>
      </c>
      <c r="R38" s="152" t="s">
        <v>368</v>
      </c>
      <c r="S38" s="152" t="s">
        <v>368</v>
      </c>
      <c r="T38" s="152" t="s">
        <v>368</v>
      </c>
      <c r="U38" s="152" t="s">
        <v>368</v>
      </c>
      <c r="V38" s="152" t="s">
        <v>368</v>
      </c>
      <c r="W38" s="152" t="s">
        <v>368</v>
      </c>
      <c r="X38" s="152" t="s">
        <v>368</v>
      </c>
      <c r="Y38" s="152" t="s">
        <v>368</v>
      </c>
    </row>
    <row r="39" spans="1:25" s="35" customFormat="1" ht="141.75">
      <c r="A39" s="123" t="s">
        <v>310</v>
      </c>
      <c r="B39" s="124" t="s">
        <v>307</v>
      </c>
      <c r="C39" s="123" t="s">
        <v>275</v>
      </c>
      <c r="D39" s="132" t="s">
        <v>368</v>
      </c>
      <c r="E39" s="132" t="s">
        <v>368</v>
      </c>
      <c r="F39" s="132" t="s">
        <v>368</v>
      </c>
      <c r="G39" s="132" t="s">
        <v>368</v>
      </c>
      <c r="H39" s="132" t="s">
        <v>368</v>
      </c>
      <c r="I39" s="132" t="s">
        <v>368</v>
      </c>
      <c r="J39" s="132" t="s">
        <v>368</v>
      </c>
      <c r="K39" s="132" t="s">
        <v>368</v>
      </c>
      <c r="L39" s="132" t="s">
        <v>368</v>
      </c>
      <c r="M39" s="132" t="s">
        <v>368</v>
      </c>
      <c r="N39" s="132" t="s">
        <v>368</v>
      </c>
      <c r="O39" s="132" t="s">
        <v>368</v>
      </c>
      <c r="P39" s="132" t="s">
        <v>368</v>
      </c>
      <c r="Q39" s="132" t="s">
        <v>368</v>
      </c>
      <c r="R39" s="132" t="s">
        <v>368</v>
      </c>
      <c r="S39" s="132" t="s">
        <v>368</v>
      </c>
      <c r="T39" s="132" t="s">
        <v>368</v>
      </c>
      <c r="U39" s="132" t="s">
        <v>368</v>
      </c>
      <c r="V39" s="132" t="s">
        <v>368</v>
      </c>
      <c r="W39" s="132" t="s">
        <v>368</v>
      </c>
      <c r="X39" s="132" t="s">
        <v>368</v>
      </c>
      <c r="Y39" s="132" t="s">
        <v>368</v>
      </c>
    </row>
    <row r="40" spans="1:25" s="35" customFormat="1" ht="126">
      <c r="A40" s="123" t="s">
        <v>310</v>
      </c>
      <c r="B40" s="124" t="s">
        <v>308</v>
      </c>
      <c r="C40" s="123" t="s">
        <v>275</v>
      </c>
      <c r="D40" s="132" t="s">
        <v>368</v>
      </c>
      <c r="E40" s="132" t="s">
        <v>368</v>
      </c>
      <c r="F40" s="132" t="s">
        <v>368</v>
      </c>
      <c r="G40" s="132" t="s">
        <v>368</v>
      </c>
      <c r="H40" s="132" t="s">
        <v>368</v>
      </c>
      <c r="I40" s="132" t="s">
        <v>368</v>
      </c>
      <c r="J40" s="132" t="s">
        <v>368</v>
      </c>
      <c r="K40" s="132" t="s">
        <v>368</v>
      </c>
      <c r="L40" s="132" t="s">
        <v>368</v>
      </c>
      <c r="M40" s="132" t="s">
        <v>368</v>
      </c>
      <c r="N40" s="132" t="s">
        <v>368</v>
      </c>
      <c r="O40" s="132" t="s">
        <v>368</v>
      </c>
      <c r="P40" s="132" t="s">
        <v>368</v>
      </c>
      <c r="Q40" s="132" t="s">
        <v>368</v>
      </c>
      <c r="R40" s="132" t="s">
        <v>368</v>
      </c>
      <c r="S40" s="132" t="s">
        <v>368</v>
      </c>
      <c r="T40" s="132" t="s">
        <v>368</v>
      </c>
      <c r="U40" s="132" t="s">
        <v>368</v>
      </c>
      <c r="V40" s="132" t="s">
        <v>368</v>
      </c>
      <c r="W40" s="132" t="s">
        <v>368</v>
      </c>
      <c r="X40" s="132" t="s">
        <v>368</v>
      </c>
      <c r="Y40" s="132" t="s">
        <v>368</v>
      </c>
    </row>
    <row r="41" spans="1:25" s="35" customFormat="1" ht="126">
      <c r="A41" s="123" t="s">
        <v>310</v>
      </c>
      <c r="B41" s="124" t="s">
        <v>311</v>
      </c>
      <c r="C41" s="123" t="s">
        <v>275</v>
      </c>
      <c r="D41" s="132" t="s">
        <v>368</v>
      </c>
      <c r="E41" s="132" t="s">
        <v>368</v>
      </c>
      <c r="F41" s="132" t="s">
        <v>368</v>
      </c>
      <c r="G41" s="132" t="s">
        <v>368</v>
      </c>
      <c r="H41" s="132" t="s">
        <v>368</v>
      </c>
      <c r="I41" s="132" t="s">
        <v>368</v>
      </c>
      <c r="J41" s="132" t="s">
        <v>368</v>
      </c>
      <c r="K41" s="132" t="s">
        <v>368</v>
      </c>
      <c r="L41" s="132" t="s">
        <v>368</v>
      </c>
      <c r="M41" s="132" t="s">
        <v>368</v>
      </c>
      <c r="N41" s="132" t="s">
        <v>368</v>
      </c>
      <c r="O41" s="132" t="s">
        <v>368</v>
      </c>
      <c r="P41" s="132" t="s">
        <v>368</v>
      </c>
      <c r="Q41" s="132" t="s">
        <v>368</v>
      </c>
      <c r="R41" s="132" t="s">
        <v>368</v>
      </c>
      <c r="S41" s="132" t="s">
        <v>368</v>
      </c>
      <c r="T41" s="132" t="s">
        <v>368</v>
      </c>
      <c r="U41" s="132" t="s">
        <v>368</v>
      </c>
      <c r="V41" s="132" t="s">
        <v>368</v>
      </c>
      <c r="W41" s="132" t="s">
        <v>368</v>
      </c>
      <c r="X41" s="132" t="s">
        <v>368</v>
      </c>
      <c r="Y41" s="132" t="s">
        <v>368</v>
      </c>
    </row>
    <row r="42" spans="1:25" s="35" customFormat="1" ht="110.25">
      <c r="A42" s="122" t="s">
        <v>312</v>
      </c>
      <c r="B42" s="121" t="s">
        <v>313</v>
      </c>
      <c r="C42" s="122" t="s">
        <v>275</v>
      </c>
      <c r="D42" s="131" t="s">
        <v>368</v>
      </c>
      <c r="E42" s="131" t="s">
        <v>368</v>
      </c>
      <c r="F42" s="131" t="s">
        <v>368</v>
      </c>
      <c r="G42" s="131" t="s">
        <v>368</v>
      </c>
      <c r="H42" s="131" t="s">
        <v>368</v>
      </c>
      <c r="I42" s="131" t="s">
        <v>368</v>
      </c>
      <c r="J42" s="131" t="s">
        <v>368</v>
      </c>
      <c r="K42" s="131" t="s">
        <v>368</v>
      </c>
      <c r="L42" s="131" t="s">
        <v>368</v>
      </c>
      <c r="M42" s="131" t="s">
        <v>368</v>
      </c>
      <c r="N42" s="131" t="s">
        <v>368</v>
      </c>
      <c r="O42" s="131" t="s">
        <v>368</v>
      </c>
      <c r="P42" s="131" t="s">
        <v>368</v>
      </c>
      <c r="Q42" s="131" t="s">
        <v>368</v>
      </c>
      <c r="R42" s="131" t="s">
        <v>368</v>
      </c>
      <c r="S42" s="131" t="s">
        <v>368</v>
      </c>
      <c r="T42" s="131" t="s">
        <v>368</v>
      </c>
      <c r="U42" s="131" t="s">
        <v>368</v>
      </c>
      <c r="V42" s="131" t="s">
        <v>368</v>
      </c>
      <c r="W42" s="131" t="s">
        <v>368</v>
      </c>
      <c r="X42" s="131" t="s">
        <v>368</v>
      </c>
      <c r="Y42" s="131" t="s">
        <v>368</v>
      </c>
    </row>
    <row r="43" spans="1:25" s="35" customFormat="1" ht="94.5">
      <c r="A43" s="123" t="s">
        <v>314</v>
      </c>
      <c r="B43" s="124" t="s">
        <v>315</v>
      </c>
      <c r="C43" s="123" t="s">
        <v>275</v>
      </c>
      <c r="D43" s="132" t="s">
        <v>368</v>
      </c>
      <c r="E43" s="132" t="s">
        <v>368</v>
      </c>
      <c r="F43" s="132" t="s">
        <v>368</v>
      </c>
      <c r="G43" s="132" t="s">
        <v>368</v>
      </c>
      <c r="H43" s="132" t="s">
        <v>368</v>
      </c>
      <c r="I43" s="132" t="s">
        <v>368</v>
      </c>
      <c r="J43" s="132" t="s">
        <v>368</v>
      </c>
      <c r="K43" s="132" t="s">
        <v>368</v>
      </c>
      <c r="L43" s="132" t="s">
        <v>368</v>
      </c>
      <c r="M43" s="132" t="s">
        <v>368</v>
      </c>
      <c r="N43" s="132" t="s">
        <v>368</v>
      </c>
      <c r="O43" s="132" t="s">
        <v>368</v>
      </c>
      <c r="P43" s="132" t="s">
        <v>368</v>
      </c>
      <c r="Q43" s="132" t="s">
        <v>368</v>
      </c>
      <c r="R43" s="132" t="s">
        <v>368</v>
      </c>
      <c r="S43" s="132" t="s">
        <v>368</v>
      </c>
      <c r="T43" s="132" t="s">
        <v>368</v>
      </c>
      <c r="U43" s="132" t="s">
        <v>368</v>
      </c>
      <c r="V43" s="132" t="s">
        <v>368</v>
      </c>
      <c r="W43" s="132" t="s">
        <v>368</v>
      </c>
      <c r="X43" s="132" t="s">
        <v>368</v>
      </c>
      <c r="Y43" s="132" t="s">
        <v>368</v>
      </c>
    </row>
    <row r="44" spans="1:25" s="35" customFormat="1" ht="110.25">
      <c r="A44" s="123" t="s">
        <v>316</v>
      </c>
      <c r="B44" s="124" t="s">
        <v>317</v>
      </c>
      <c r="C44" s="123" t="s">
        <v>275</v>
      </c>
      <c r="D44" s="132" t="s">
        <v>368</v>
      </c>
      <c r="E44" s="132" t="s">
        <v>368</v>
      </c>
      <c r="F44" s="132" t="s">
        <v>368</v>
      </c>
      <c r="G44" s="132" t="s">
        <v>368</v>
      </c>
      <c r="H44" s="132" t="s">
        <v>368</v>
      </c>
      <c r="I44" s="132" t="s">
        <v>368</v>
      </c>
      <c r="J44" s="132" t="s">
        <v>368</v>
      </c>
      <c r="K44" s="132" t="s">
        <v>368</v>
      </c>
      <c r="L44" s="132" t="s">
        <v>368</v>
      </c>
      <c r="M44" s="132" t="s">
        <v>368</v>
      </c>
      <c r="N44" s="132" t="s">
        <v>368</v>
      </c>
      <c r="O44" s="132" t="s">
        <v>368</v>
      </c>
      <c r="P44" s="132" t="s">
        <v>368</v>
      </c>
      <c r="Q44" s="132" t="s">
        <v>368</v>
      </c>
      <c r="R44" s="132" t="s">
        <v>368</v>
      </c>
      <c r="S44" s="132" t="s">
        <v>368</v>
      </c>
      <c r="T44" s="132" t="s">
        <v>368</v>
      </c>
      <c r="U44" s="132" t="s">
        <v>368</v>
      </c>
      <c r="V44" s="132" t="s">
        <v>368</v>
      </c>
      <c r="W44" s="132" t="s">
        <v>368</v>
      </c>
      <c r="X44" s="132" t="s">
        <v>368</v>
      </c>
      <c r="Y44" s="132" t="s">
        <v>368</v>
      </c>
    </row>
    <row r="45" spans="1:25" s="35" customFormat="1" ht="47.25">
      <c r="A45" s="119" t="s">
        <v>318</v>
      </c>
      <c r="B45" s="120" t="s">
        <v>319</v>
      </c>
      <c r="C45" s="119" t="s">
        <v>275</v>
      </c>
      <c r="D45" s="133">
        <f>D46+D49+D52+D61</f>
        <v>0</v>
      </c>
      <c r="E45" s="133">
        <v>0</v>
      </c>
      <c r="F45" s="133">
        <f t="shared" ref="F45:R45" si="9">F46+F49+F52+F61</f>
        <v>0</v>
      </c>
      <c r="G45" s="133">
        <f t="shared" si="9"/>
        <v>0</v>
      </c>
      <c r="H45" s="133">
        <f t="shared" si="9"/>
        <v>0</v>
      </c>
      <c r="I45" s="133">
        <f t="shared" si="9"/>
        <v>0</v>
      </c>
      <c r="J45" s="133">
        <f t="shared" si="9"/>
        <v>0</v>
      </c>
      <c r="K45" s="133">
        <f t="shared" si="9"/>
        <v>0</v>
      </c>
      <c r="L45" s="133">
        <f t="shared" si="9"/>
        <v>0</v>
      </c>
      <c r="M45" s="133">
        <f t="shared" si="9"/>
        <v>0</v>
      </c>
      <c r="N45" s="133">
        <f t="shared" si="9"/>
        <v>0</v>
      </c>
      <c r="O45" s="133">
        <f t="shared" si="9"/>
        <v>0</v>
      </c>
      <c r="P45" s="133">
        <f t="shared" si="9"/>
        <v>0</v>
      </c>
      <c r="Q45" s="133">
        <f t="shared" si="9"/>
        <v>0</v>
      </c>
      <c r="R45" s="133">
        <f t="shared" si="9"/>
        <v>0</v>
      </c>
      <c r="S45" s="133">
        <v>0</v>
      </c>
      <c r="T45" s="133">
        <f>T46</f>
        <v>0</v>
      </c>
      <c r="U45" s="133">
        <f t="shared" ref="U45:Y45" si="10">U46</f>
        <v>0</v>
      </c>
      <c r="V45" s="133">
        <f t="shared" si="10"/>
        <v>0</v>
      </c>
      <c r="W45" s="133">
        <f t="shared" si="10"/>
        <v>0</v>
      </c>
      <c r="X45" s="133">
        <f t="shared" si="10"/>
        <v>0</v>
      </c>
      <c r="Y45" s="133">
        <f t="shared" si="10"/>
        <v>0</v>
      </c>
    </row>
    <row r="46" spans="1:25" s="35" customFormat="1" ht="78.75">
      <c r="A46" s="122" t="s">
        <v>320</v>
      </c>
      <c r="B46" s="121" t="s">
        <v>321</v>
      </c>
      <c r="C46" s="122" t="s">
        <v>275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0</v>
      </c>
      <c r="O46" s="131">
        <v>0</v>
      </c>
      <c r="P46" s="131">
        <v>0</v>
      </c>
      <c r="Q46" s="131">
        <v>0</v>
      </c>
      <c r="R46" s="131">
        <v>0</v>
      </c>
      <c r="S46" s="131">
        <v>0</v>
      </c>
      <c r="T46" s="131">
        <v>0</v>
      </c>
      <c r="U46" s="131">
        <v>0</v>
      </c>
      <c r="V46" s="131">
        <v>0</v>
      </c>
      <c r="W46" s="131">
        <v>0</v>
      </c>
      <c r="X46" s="131">
        <v>0</v>
      </c>
      <c r="Y46" s="131">
        <v>0</v>
      </c>
    </row>
    <row r="47" spans="1:25" s="35" customFormat="1" ht="47.25">
      <c r="A47" s="123" t="s">
        <v>322</v>
      </c>
      <c r="B47" s="124" t="s">
        <v>323</v>
      </c>
      <c r="C47" s="123" t="s">
        <v>275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</row>
    <row r="48" spans="1:25" s="35" customFormat="1" ht="78.75">
      <c r="A48" s="123" t="s">
        <v>324</v>
      </c>
      <c r="B48" s="124" t="s">
        <v>325</v>
      </c>
      <c r="C48" s="123" t="s">
        <v>275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2">
        <v>0</v>
      </c>
      <c r="Q48" s="132">
        <v>0</v>
      </c>
      <c r="R48" s="132">
        <v>0</v>
      </c>
      <c r="S48" s="132"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</row>
    <row r="49" spans="1:25" s="35" customFormat="1" ht="63">
      <c r="A49" s="122" t="s">
        <v>326</v>
      </c>
      <c r="B49" s="121" t="s">
        <v>327</v>
      </c>
      <c r="C49" s="122" t="s">
        <v>275</v>
      </c>
      <c r="D49" s="131">
        <f t="shared" ref="D49:R49" si="11">D50</f>
        <v>0</v>
      </c>
      <c r="E49" s="131">
        <f t="shared" si="11"/>
        <v>0</v>
      </c>
      <c r="F49" s="131">
        <f t="shared" si="11"/>
        <v>0</v>
      </c>
      <c r="G49" s="131">
        <f t="shared" si="11"/>
        <v>0</v>
      </c>
      <c r="H49" s="131">
        <f t="shared" si="11"/>
        <v>0</v>
      </c>
      <c r="I49" s="131">
        <f t="shared" si="11"/>
        <v>0</v>
      </c>
      <c r="J49" s="131">
        <f t="shared" si="11"/>
        <v>0</v>
      </c>
      <c r="K49" s="131">
        <f t="shared" si="11"/>
        <v>0</v>
      </c>
      <c r="L49" s="131">
        <f t="shared" si="11"/>
        <v>0</v>
      </c>
      <c r="M49" s="131">
        <f t="shared" si="11"/>
        <v>0</v>
      </c>
      <c r="N49" s="131">
        <f t="shared" si="11"/>
        <v>0</v>
      </c>
      <c r="O49" s="131">
        <f t="shared" si="11"/>
        <v>0</v>
      </c>
      <c r="P49" s="131">
        <f t="shared" si="11"/>
        <v>0</v>
      </c>
      <c r="Q49" s="131">
        <f t="shared" si="11"/>
        <v>0</v>
      </c>
      <c r="R49" s="131">
        <f t="shared" si="11"/>
        <v>0</v>
      </c>
      <c r="S49" s="131">
        <v>0</v>
      </c>
      <c r="T49" s="131">
        <v>0</v>
      </c>
      <c r="U49" s="131">
        <v>0</v>
      </c>
      <c r="V49" s="131">
        <v>0</v>
      </c>
      <c r="W49" s="131">
        <v>0</v>
      </c>
      <c r="X49" s="131">
        <v>0</v>
      </c>
      <c r="Y49" s="131">
        <v>0</v>
      </c>
    </row>
    <row r="50" spans="1:25" s="35" customFormat="1" ht="47.25">
      <c r="A50" s="123" t="s">
        <v>328</v>
      </c>
      <c r="B50" s="124" t="s">
        <v>329</v>
      </c>
      <c r="C50" s="123" t="s">
        <v>275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32">
        <v>0</v>
      </c>
      <c r="R50" s="132">
        <v>0</v>
      </c>
      <c r="S50" s="132">
        <v>0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2">
        <v>0</v>
      </c>
    </row>
    <row r="51" spans="1:25" s="35" customFormat="1" ht="63">
      <c r="A51" s="123" t="s">
        <v>330</v>
      </c>
      <c r="B51" s="124" t="s">
        <v>331</v>
      </c>
      <c r="C51" s="123" t="s">
        <v>275</v>
      </c>
      <c r="D51" s="132" t="s">
        <v>368</v>
      </c>
      <c r="E51" s="132" t="s">
        <v>368</v>
      </c>
      <c r="F51" s="132" t="s">
        <v>368</v>
      </c>
      <c r="G51" s="132" t="s">
        <v>368</v>
      </c>
      <c r="H51" s="132" t="s">
        <v>368</v>
      </c>
      <c r="I51" s="132" t="s">
        <v>368</v>
      </c>
      <c r="J51" s="132" t="s">
        <v>368</v>
      </c>
      <c r="K51" s="132" t="s">
        <v>368</v>
      </c>
      <c r="L51" s="132" t="s">
        <v>368</v>
      </c>
      <c r="M51" s="132" t="s">
        <v>368</v>
      </c>
      <c r="N51" s="132" t="s">
        <v>368</v>
      </c>
      <c r="O51" s="132" t="s">
        <v>368</v>
      </c>
      <c r="P51" s="132" t="s">
        <v>368</v>
      </c>
      <c r="Q51" s="132" t="s">
        <v>368</v>
      </c>
      <c r="R51" s="132" t="s">
        <v>368</v>
      </c>
      <c r="S51" s="132" t="s">
        <v>368</v>
      </c>
      <c r="T51" s="132" t="s">
        <v>368</v>
      </c>
      <c r="U51" s="132" t="s">
        <v>368</v>
      </c>
      <c r="V51" s="132" t="s">
        <v>368</v>
      </c>
      <c r="W51" s="132" t="s">
        <v>368</v>
      </c>
      <c r="X51" s="132" t="s">
        <v>368</v>
      </c>
      <c r="Y51" s="132" t="s">
        <v>368</v>
      </c>
    </row>
    <row r="52" spans="1:25" s="35" customFormat="1" ht="47.25">
      <c r="A52" s="122" t="s">
        <v>332</v>
      </c>
      <c r="B52" s="122" t="s">
        <v>333</v>
      </c>
      <c r="C52" s="122" t="s">
        <v>275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  <c r="Y52" s="131">
        <v>0</v>
      </c>
    </row>
    <row r="53" spans="1:25" s="35" customFormat="1" ht="47.25">
      <c r="A53" s="123" t="s">
        <v>334</v>
      </c>
      <c r="B53" s="124" t="s">
        <v>335</v>
      </c>
      <c r="C53" s="123" t="s">
        <v>275</v>
      </c>
      <c r="D53" s="132" t="s">
        <v>368</v>
      </c>
      <c r="E53" s="132" t="s">
        <v>368</v>
      </c>
      <c r="F53" s="132" t="s">
        <v>368</v>
      </c>
      <c r="G53" s="132" t="s">
        <v>368</v>
      </c>
      <c r="H53" s="132" t="s">
        <v>368</v>
      </c>
      <c r="I53" s="132" t="s">
        <v>368</v>
      </c>
      <c r="J53" s="132" t="s">
        <v>368</v>
      </c>
      <c r="K53" s="132" t="s">
        <v>368</v>
      </c>
      <c r="L53" s="132" t="s">
        <v>368</v>
      </c>
      <c r="M53" s="132" t="s">
        <v>368</v>
      </c>
      <c r="N53" s="132" t="s">
        <v>368</v>
      </c>
      <c r="O53" s="132" t="s">
        <v>368</v>
      </c>
      <c r="P53" s="132" t="s">
        <v>368</v>
      </c>
      <c r="Q53" s="132" t="s">
        <v>368</v>
      </c>
      <c r="R53" s="132" t="s">
        <v>368</v>
      </c>
      <c r="S53" s="132" t="s">
        <v>368</v>
      </c>
      <c r="T53" s="132" t="s">
        <v>368</v>
      </c>
      <c r="U53" s="132" t="s">
        <v>368</v>
      </c>
      <c r="V53" s="132" t="s">
        <v>368</v>
      </c>
      <c r="W53" s="132" t="s">
        <v>368</v>
      </c>
      <c r="X53" s="132" t="s">
        <v>368</v>
      </c>
      <c r="Y53" s="132" t="s">
        <v>368</v>
      </c>
    </row>
    <row r="54" spans="1:25" s="35" customFormat="1" ht="47.25">
      <c r="A54" s="123" t="s">
        <v>336</v>
      </c>
      <c r="B54" s="124" t="s">
        <v>337</v>
      </c>
      <c r="C54" s="123" t="s">
        <v>275</v>
      </c>
      <c r="D54" s="132" t="s">
        <v>368</v>
      </c>
      <c r="E54" s="132" t="s">
        <v>368</v>
      </c>
      <c r="F54" s="132" t="s">
        <v>368</v>
      </c>
      <c r="G54" s="132" t="s">
        <v>368</v>
      </c>
      <c r="H54" s="132" t="s">
        <v>368</v>
      </c>
      <c r="I54" s="132" t="s">
        <v>368</v>
      </c>
      <c r="J54" s="132" t="s">
        <v>368</v>
      </c>
      <c r="K54" s="132" t="s">
        <v>368</v>
      </c>
      <c r="L54" s="132" t="s">
        <v>368</v>
      </c>
      <c r="M54" s="132" t="s">
        <v>368</v>
      </c>
      <c r="N54" s="132" t="s">
        <v>368</v>
      </c>
      <c r="O54" s="132" t="s">
        <v>368</v>
      </c>
      <c r="P54" s="132" t="s">
        <v>368</v>
      </c>
      <c r="Q54" s="132" t="s">
        <v>368</v>
      </c>
      <c r="R54" s="132" t="s">
        <v>368</v>
      </c>
      <c r="S54" s="132" t="s">
        <v>368</v>
      </c>
      <c r="T54" s="132" t="s">
        <v>368</v>
      </c>
      <c r="U54" s="132" t="s">
        <v>368</v>
      </c>
      <c r="V54" s="132" t="s">
        <v>368</v>
      </c>
      <c r="W54" s="132" t="s">
        <v>368</v>
      </c>
      <c r="X54" s="132" t="s">
        <v>368</v>
      </c>
      <c r="Y54" s="132" t="s">
        <v>368</v>
      </c>
    </row>
    <row r="55" spans="1:25" s="35" customFormat="1" ht="47.25">
      <c r="A55" s="123" t="s">
        <v>338</v>
      </c>
      <c r="B55" s="124" t="s">
        <v>339</v>
      </c>
      <c r="C55" s="123" t="s">
        <v>275</v>
      </c>
      <c r="D55" s="132" t="s">
        <v>368</v>
      </c>
      <c r="E55" s="132" t="s">
        <v>368</v>
      </c>
      <c r="F55" s="132" t="s">
        <v>368</v>
      </c>
      <c r="G55" s="132" t="s">
        <v>368</v>
      </c>
      <c r="H55" s="132" t="s">
        <v>368</v>
      </c>
      <c r="I55" s="132" t="s">
        <v>368</v>
      </c>
      <c r="J55" s="132" t="s">
        <v>368</v>
      </c>
      <c r="K55" s="132" t="s">
        <v>368</v>
      </c>
      <c r="L55" s="132" t="s">
        <v>368</v>
      </c>
      <c r="M55" s="132" t="s">
        <v>368</v>
      </c>
      <c r="N55" s="132" t="s">
        <v>368</v>
      </c>
      <c r="O55" s="132" t="s">
        <v>368</v>
      </c>
      <c r="P55" s="132" t="s">
        <v>368</v>
      </c>
      <c r="Q55" s="132" t="s">
        <v>368</v>
      </c>
      <c r="R55" s="132" t="s">
        <v>368</v>
      </c>
      <c r="S55" s="132" t="s">
        <v>368</v>
      </c>
      <c r="T55" s="132" t="s">
        <v>368</v>
      </c>
      <c r="U55" s="132" t="s">
        <v>368</v>
      </c>
      <c r="V55" s="132" t="s">
        <v>368</v>
      </c>
      <c r="W55" s="132" t="s">
        <v>368</v>
      </c>
      <c r="X55" s="132" t="s">
        <v>368</v>
      </c>
      <c r="Y55" s="132" t="s">
        <v>368</v>
      </c>
    </row>
    <row r="56" spans="1:25" s="35" customFormat="1" ht="47.25">
      <c r="A56" s="123" t="s">
        <v>340</v>
      </c>
      <c r="B56" s="124" t="s">
        <v>341</v>
      </c>
      <c r="C56" s="123" t="s">
        <v>275</v>
      </c>
      <c r="D56" s="132" t="s">
        <v>368</v>
      </c>
      <c r="E56" s="132" t="s">
        <v>368</v>
      </c>
      <c r="F56" s="132" t="s">
        <v>368</v>
      </c>
      <c r="G56" s="132" t="s">
        <v>368</v>
      </c>
      <c r="H56" s="132" t="s">
        <v>368</v>
      </c>
      <c r="I56" s="132" t="s">
        <v>368</v>
      </c>
      <c r="J56" s="132" t="s">
        <v>368</v>
      </c>
      <c r="K56" s="132" t="s">
        <v>368</v>
      </c>
      <c r="L56" s="132" t="s">
        <v>368</v>
      </c>
      <c r="M56" s="132" t="s">
        <v>368</v>
      </c>
      <c r="N56" s="132" t="s">
        <v>368</v>
      </c>
      <c r="O56" s="132" t="s">
        <v>368</v>
      </c>
      <c r="P56" s="132" t="s">
        <v>368</v>
      </c>
      <c r="Q56" s="132" t="s">
        <v>368</v>
      </c>
      <c r="R56" s="132" t="s">
        <v>368</v>
      </c>
      <c r="S56" s="132" t="s">
        <v>368</v>
      </c>
      <c r="T56" s="132" t="s">
        <v>368</v>
      </c>
      <c r="U56" s="132" t="s">
        <v>368</v>
      </c>
      <c r="V56" s="132" t="s">
        <v>368</v>
      </c>
      <c r="W56" s="132" t="s">
        <v>368</v>
      </c>
      <c r="X56" s="132" t="s">
        <v>368</v>
      </c>
      <c r="Y56" s="132" t="s">
        <v>368</v>
      </c>
    </row>
    <row r="57" spans="1:25" s="35" customFormat="1" ht="63">
      <c r="A57" s="123" t="s">
        <v>342</v>
      </c>
      <c r="B57" s="124" t="s">
        <v>343</v>
      </c>
      <c r="C57" s="123" t="s">
        <v>275</v>
      </c>
      <c r="D57" s="132" t="s">
        <v>368</v>
      </c>
      <c r="E57" s="132" t="s">
        <v>368</v>
      </c>
      <c r="F57" s="132" t="s">
        <v>368</v>
      </c>
      <c r="G57" s="132" t="s">
        <v>368</v>
      </c>
      <c r="H57" s="132" t="s">
        <v>368</v>
      </c>
      <c r="I57" s="132" t="s">
        <v>368</v>
      </c>
      <c r="J57" s="132" t="s">
        <v>368</v>
      </c>
      <c r="K57" s="132" t="s">
        <v>368</v>
      </c>
      <c r="L57" s="132" t="s">
        <v>368</v>
      </c>
      <c r="M57" s="132" t="s">
        <v>368</v>
      </c>
      <c r="N57" s="132" t="s">
        <v>368</v>
      </c>
      <c r="O57" s="132" t="s">
        <v>368</v>
      </c>
      <c r="P57" s="132" t="s">
        <v>368</v>
      </c>
      <c r="Q57" s="132" t="s">
        <v>368</v>
      </c>
      <c r="R57" s="132" t="s">
        <v>368</v>
      </c>
      <c r="S57" s="132" t="s">
        <v>368</v>
      </c>
      <c r="T57" s="132" t="s">
        <v>368</v>
      </c>
      <c r="U57" s="132" t="s">
        <v>368</v>
      </c>
      <c r="V57" s="132" t="s">
        <v>368</v>
      </c>
      <c r="W57" s="132" t="s">
        <v>368</v>
      </c>
      <c r="X57" s="132" t="s">
        <v>368</v>
      </c>
      <c r="Y57" s="132" t="s">
        <v>368</v>
      </c>
    </row>
    <row r="58" spans="1:25" s="35" customFormat="1" ht="63">
      <c r="A58" s="123" t="s">
        <v>344</v>
      </c>
      <c r="B58" s="124" t="s">
        <v>345</v>
      </c>
      <c r="C58" s="123" t="s">
        <v>275</v>
      </c>
      <c r="D58" s="132" t="s">
        <v>368</v>
      </c>
      <c r="E58" s="132" t="s">
        <v>368</v>
      </c>
      <c r="F58" s="132" t="s">
        <v>368</v>
      </c>
      <c r="G58" s="132" t="s">
        <v>368</v>
      </c>
      <c r="H58" s="132" t="s">
        <v>368</v>
      </c>
      <c r="I58" s="132" t="s">
        <v>368</v>
      </c>
      <c r="J58" s="132" t="s">
        <v>368</v>
      </c>
      <c r="K58" s="132" t="s">
        <v>368</v>
      </c>
      <c r="L58" s="132" t="s">
        <v>368</v>
      </c>
      <c r="M58" s="132" t="s">
        <v>368</v>
      </c>
      <c r="N58" s="132" t="s">
        <v>368</v>
      </c>
      <c r="O58" s="132" t="s">
        <v>368</v>
      </c>
      <c r="P58" s="132" t="s">
        <v>368</v>
      </c>
      <c r="Q58" s="132" t="s">
        <v>368</v>
      </c>
      <c r="R58" s="132" t="s">
        <v>368</v>
      </c>
      <c r="S58" s="132" t="s">
        <v>368</v>
      </c>
      <c r="T58" s="132" t="s">
        <v>368</v>
      </c>
      <c r="U58" s="132" t="s">
        <v>368</v>
      </c>
      <c r="V58" s="132" t="s">
        <v>368</v>
      </c>
      <c r="W58" s="132" t="s">
        <v>368</v>
      </c>
      <c r="X58" s="132" t="s">
        <v>368</v>
      </c>
      <c r="Y58" s="132" t="s">
        <v>368</v>
      </c>
    </row>
    <row r="59" spans="1:25" s="35" customFormat="1" ht="63">
      <c r="A59" s="123" t="s">
        <v>346</v>
      </c>
      <c r="B59" s="124" t="s">
        <v>347</v>
      </c>
      <c r="C59" s="123" t="s">
        <v>275</v>
      </c>
      <c r="D59" s="132" t="s">
        <v>368</v>
      </c>
      <c r="E59" s="132" t="s">
        <v>368</v>
      </c>
      <c r="F59" s="132" t="s">
        <v>368</v>
      </c>
      <c r="G59" s="132" t="s">
        <v>368</v>
      </c>
      <c r="H59" s="132" t="s">
        <v>368</v>
      </c>
      <c r="I59" s="132" t="s">
        <v>368</v>
      </c>
      <c r="J59" s="132" t="s">
        <v>368</v>
      </c>
      <c r="K59" s="132" t="s">
        <v>368</v>
      </c>
      <c r="L59" s="132" t="s">
        <v>368</v>
      </c>
      <c r="M59" s="132" t="s">
        <v>368</v>
      </c>
      <c r="N59" s="132" t="s">
        <v>368</v>
      </c>
      <c r="O59" s="132" t="s">
        <v>368</v>
      </c>
      <c r="P59" s="132" t="s">
        <v>368</v>
      </c>
      <c r="Q59" s="132" t="s">
        <v>368</v>
      </c>
      <c r="R59" s="132" t="s">
        <v>368</v>
      </c>
      <c r="S59" s="132" t="s">
        <v>368</v>
      </c>
      <c r="T59" s="132" t="s">
        <v>368</v>
      </c>
      <c r="U59" s="132" t="s">
        <v>368</v>
      </c>
      <c r="V59" s="132" t="s">
        <v>368</v>
      </c>
      <c r="W59" s="132" t="s">
        <v>368</v>
      </c>
      <c r="X59" s="132" t="s">
        <v>368</v>
      </c>
      <c r="Y59" s="132" t="s">
        <v>368</v>
      </c>
    </row>
    <row r="60" spans="1:25" s="35" customFormat="1" ht="63">
      <c r="A60" s="123" t="s">
        <v>348</v>
      </c>
      <c r="B60" s="124" t="s">
        <v>349</v>
      </c>
      <c r="C60" s="123" t="s">
        <v>275</v>
      </c>
      <c r="D60" s="132" t="s">
        <v>368</v>
      </c>
      <c r="E60" s="132" t="s">
        <v>368</v>
      </c>
      <c r="F60" s="132" t="s">
        <v>368</v>
      </c>
      <c r="G60" s="132" t="s">
        <v>368</v>
      </c>
      <c r="H60" s="132" t="s">
        <v>368</v>
      </c>
      <c r="I60" s="132" t="s">
        <v>368</v>
      </c>
      <c r="J60" s="132" t="s">
        <v>368</v>
      </c>
      <c r="K60" s="132" t="s">
        <v>368</v>
      </c>
      <c r="L60" s="132" t="s">
        <v>368</v>
      </c>
      <c r="M60" s="132" t="s">
        <v>368</v>
      </c>
      <c r="N60" s="132" t="s">
        <v>368</v>
      </c>
      <c r="O60" s="132" t="s">
        <v>368</v>
      </c>
      <c r="P60" s="132" t="s">
        <v>368</v>
      </c>
      <c r="Q60" s="132" t="s">
        <v>368</v>
      </c>
      <c r="R60" s="132" t="s">
        <v>368</v>
      </c>
      <c r="S60" s="132" t="s">
        <v>368</v>
      </c>
      <c r="T60" s="132" t="s">
        <v>368</v>
      </c>
      <c r="U60" s="132" t="s">
        <v>368</v>
      </c>
      <c r="V60" s="132" t="s">
        <v>368</v>
      </c>
      <c r="W60" s="132" t="s">
        <v>368</v>
      </c>
      <c r="X60" s="132" t="s">
        <v>368</v>
      </c>
      <c r="Y60" s="132" t="s">
        <v>368</v>
      </c>
    </row>
    <row r="61" spans="1:25" s="35" customFormat="1" ht="63">
      <c r="A61" s="122" t="s">
        <v>350</v>
      </c>
      <c r="B61" s="121" t="s">
        <v>351</v>
      </c>
      <c r="C61" s="122" t="s">
        <v>275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31">
        <v>0</v>
      </c>
      <c r="Q61" s="131">
        <v>0</v>
      </c>
      <c r="R61" s="131">
        <v>0</v>
      </c>
      <c r="S61" s="131">
        <v>0</v>
      </c>
      <c r="T61" s="131">
        <v>0</v>
      </c>
      <c r="U61" s="131">
        <v>0</v>
      </c>
      <c r="V61" s="131">
        <v>0</v>
      </c>
      <c r="W61" s="131">
        <v>0</v>
      </c>
      <c r="X61" s="131">
        <v>0</v>
      </c>
      <c r="Y61" s="131">
        <v>0</v>
      </c>
    </row>
    <row r="62" spans="1:25" s="35" customFormat="1" ht="47.25">
      <c r="A62" s="123" t="s">
        <v>352</v>
      </c>
      <c r="B62" s="124" t="s">
        <v>353</v>
      </c>
      <c r="C62" s="123" t="s">
        <v>275</v>
      </c>
      <c r="D62" s="132" t="s">
        <v>368</v>
      </c>
      <c r="E62" s="132" t="s">
        <v>368</v>
      </c>
      <c r="F62" s="132" t="s">
        <v>368</v>
      </c>
      <c r="G62" s="132" t="s">
        <v>368</v>
      </c>
      <c r="H62" s="132" t="s">
        <v>368</v>
      </c>
      <c r="I62" s="132" t="s">
        <v>368</v>
      </c>
      <c r="J62" s="132" t="s">
        <v>368</v>
      </c>
      <c r="K62" s="132" t="s">
        <v>368</v>
      </c>
      <c r="L62" s="132" t="s">
        <v>368</v>
      </c>
      <c r="M62" s="132" t="s">
        <v>368</v>
      </c>
      <c r="N62" s="132" t="s">
        <v>368</v>
      </c>
      <c r="O62" s="132" t="s">
        <v>368</v>
      </c>
      <c r="P62" s="132" t="s">
        <v>368</v>
      </c>
      <c r="Q62" s="132" t="s">
        <v>368</v>
      </c>
      <c r="R62" s="132" t="s">
        <v>368</v>
      </c>
      <c r="S62" s="132" t="s">
        <v>368</v>
      </c>
      <c r="T62" s="132" t="s">
        <v>368</v>
      </c>
      <c r="U62" s="132" t="s">
        <v>368</v>
      </c>
      <c r="V62" s="132" t="s">
        <v>368</v>
      </c>
      <c r="W62" s="132" t="s">
        <v>368</v>
      </c>
      <c r="X62" s="132" t="s">
        <v>368</v>
      </c>
      <c r="Y62" s="132" t="s">
        <v>368</v>
      </c>
    </row>
    <row r="63" spans="1:25" s="35" customFormat="1" ht="63">
      <c r="A63" s="123" t="s">
        <v>354</v>
      </c>
      <c r="B63" s="124" t="s">
        <v>355</v>
      </c>
      <c r="C63" s="123" t="s">
        <v>275</v>
      </c>
      <c r="D63" s="132" t="s">
        <v>368</v>
      </c>
      <c r="E63" s="132" t="s">
        <v>368</v>
      </c>
      <c r="F63" s="132" t="s">
        <v>368</v>
      </c>
      <c r="G63" s="132" t="s">
        <v>368</v>
      </c>
      <c r="H63" s="132" t="s">
        <v>368</v>
      </c>
      <c r="I63" s="132" t="s">
        <v>368</v>
      </c>
      <c r="J63" s="132" t="s">
        <v>368</v>
      </c>
      <c r="K63" s="132" t="s">
        <v>368</v>
      </c>
      <c r="L63" s="132" t="s">
        <v>368</v>
      </c>
      <c r="M63" s="132" t="s">
        <v>368</v>
      </c>
      <c r="N63" s="132" t="s">
        <v>368</v>
      </c>
      <c r="O63" s="132" t="s">
        <v>368</v>
      </c>
      <c r="P63" s="132" t="s">
        <v>368</v>
      </c>
      <c r="Q63" s="132" t="s">
        <v>368</v>
      </c>
      <c r="R63" s="132" t="s">
        <v>368</v>
      </c>
      <c r="S63" s="132" t="s">
        <v>368</v>
      </c>
      <c r="T63" s="132" t="s">
        <v>368</v>
      </c>
      <c r="U63" s="132" t="s">
        <v>368</v>
      </c>
      <c r="V63" s="132" t="s">
        <v>368</v>
      </c>
      <c r="W63" s="132" t="s">
        <v>368</v>
      </c>
      <c r="X63" s="132" t="s">
        <v>368</v>
      </c>
      <c r="Y63" s="132" t="s">
        <v>368</v>
      </c>
    </row>
    <row r="64" spans="1:25" s="35" customFormat="1" ht="94.5">
      <c r="A64" s="119" t="s">
        <v>356</v>
      </c>
      <c r="B64" s="120" t="s">
        <v>357</v>
      </c>
      <c r="C64" s="119" t="s">
        <v>275</v>
      </c>
      <c r="D64" s="133">
        <v>0</v>
      </c>
      <c r="E64" s="133">
        <v>0</v>
      </c>
      <c r="F64" s="133">
        <v>0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0</v>
      </c>
      <c r="Y64" s="133">
        <v>0</v>
      </c>
    </row>
    <row r="65" spans="1:25" s="35" customFormat="1" ht="78.75">
      <c r="A65" s="123" t="s">
        <v>358</v>
      </c>
      <c r="B65" s="124" t="s">
        <v>359</v>
      </c>
      <c r="C65" s="123" t="s">
        <v>275</v>
      </c>
      <c r="D65" s="132" t="s">
        <v>368</v>
      </c>
      <c r="E65" s="132" t="s">
        <v>368</v>
      </c>
      <c r="F65" s="132" t="s">
        <v>368</v>
      </c>
      <c r="G65" s="132" t="s">
        <v>368</v>
      </c>
      <c r="H65" s="132" t="s">
        <v>368</v>
      </c>
      <c r="I65" s="132" t="s">
        <v>368</v>
      </c>
      <c r="J65" s="132" t="s">
        <v>368</v>
      </c>
      <c r="K65" s="132" t="s">
        <v>368</v>
      </c>
      <c r="L65" s="132" t="s">
        <v>368</v>
      </c>
      <c r="M65" s="132" t="s">
        <v>368</v>
      </c>
      <c r="N65" s="132" t="s">
        <v>368</v>
      </c>
      <c r="O65" s="132" t="s">
        <v>368</v>
      </c>
      <c r="P65" s="132" t="s">
        <v>368</v>
      </c>
      <c r="Q65" s="132" t="s">
        <v>368</v>
      </c>
      <c r="R65" s="132" t="s">
        <v>368</v>
      </c>
      <c r="S65" s="132" t="s">
        <v>368</v>
      </c>
      <c r="T65" s="132" t="s">
        <v>368</v>
      </c>
      <c r="U65" s="132" t="s">
        <v>368</v>
      </c>
      <c r="V65" s="132" t="s">
        <v>368</v>
      </c>
      <c r="W65" s="132" t="s">
        <v>368</v>
      </c>
      <c r="X65" s="132" t="s">
        <v>368</v>
      </c>
      <c r="Y65" s="132" t="s">
        <v>368</v>
      </c>
    </row>
    <row r="66" spans="1:25" s="35" customFormat="1" ht="78.75">
      <c r="A66" s="123" t="s">
        <v>360</v>
      </c>
      <c r="B66" s="124" t="s">
        <v>361</v>
      </c>
      <c r="C66" s="123" t="s">
        <v>275</v>
      </c>
      <c r="D66" s="132" t="s">
        <v>368</v>
      </c>
      <c r="E66" s="132" t="s">
        <v>368</v>
      </c>
      <c r="F66" s="132" t="s">
        <v>368</v>
      </c>
      <c r="G66" s="132" t="s">
        <v>368</v>
      </c>
      <c r="H66" s="132" t="s">
        <v>368</v>
      </c>
      <c r="I66" s="132" t="s">
        <v>368</v>
      </c>
      <c r="J66" s="132" t="s">
        <v>368</v>
      </c>
      <c r="K66" s="132" t="s">
        <v>368</v>
      </c>
      <c r="L66" s="132" t="s">
        <v>368</v>
      </c>
      <c r="M66" s="132" t="s">
        <v>368</v>
      </c>
      <c r="N66" s="132" t="s">
        <v>368</v>
      </c>
      <c r="O66" s="132" t="s">
        <v>368</v>
      </c>
      <c r="P66" s="132" t="s">
        <v>368</v>
      </c>
      <c r="Q66" s="132" t="s">
        <v>368</v>
      </c>
      <c r="R66" s="132" t="s">
        <v>368</v>
      </c>
      <c r="S66" s="132" t="s">
        <v>368</v>
      </c>
      <c r="T66" s="132" t="s">
        <v>368</v>
      </c>
      <c r="U66" s="132" t="s">
        <v>368</v>
      </c>
      <c r="V66" s="132" t="s">
        <v>368</v>
      </c>
      <c r="W66" s="132" t="s">
        <v>368</v>
      </c>
      <c r="X66" s="132" t="s">
        <v>368</v>
      </c>
      <c r="Y66" s="132" t="s">
        <v>368</v>
      </c>
    </row>
    <row r="67" spans="1:25" s="55" customFormat="1" ht="47.25">
      <c r="A67" s="239" t="s">
        <v>362</v>
      </c>
      <c r="B67" s="240" t="s">
        <v>363</v>
      </c>
      <c r="C67" s="239" t="s">
        <v>275</v>
      </c>
      <c r="D67" s="242">
        <v>0</v>
      </c>
      <c r="E67" s="242">
        <v>0</v>
      </c>
      <c r="F67" s="242">
        <f>F68+F70+F73+F76+F78+F81+F83+F85+F88+F91+F94+F95</f>
        <v>106.60688519361338</v>
      </c>
      <c r="G67" s="242">
        <f t="shared" ref="F67:R67" si="12">G68+G70+G73+G76+G78+G81+G83+G85+G88+G91+G94+G95</f>
        <v>5.5660000000000007</v>
      </c>
      <c r="H67" s="242">
        <f t="shared" si="12"/>
        <v>0</v>
      </c>
      <c r="I67" s="242">
        <f t="shared" si="12"/>
        <v>37.073</v>
      </c>
      <c r="J67" s="242">
        <f t="shared" si="12"/>
        <v>0</v>
      </c>
      <c r="K67" s="242">
        <f t="shared" si="12"/>
        <v>0</v>
      </c>
      <c r="L67" s="242">
        <f t="shared" si="12"/>
        <v>0</v>
      </c>
      <c r="M67" s="242">
        <f>M68+M70+M73+M76+M78+M81+M83+M85+M88+M91+M94+M95</f>
        <v>119.4973599144848</v>
      </c>
      <c r="N67" s="242">
        <f t="shared" si="12"/>
        <v>2.42</v>
      </c>
      <c r="O67" s="242">
        <f t="shared" si="12"/>
        <v>0</v>
      </c>
      <c r="P67" s="242">
        <f t="shared" si="12"/>
        <v>38.395999999999994</v>
      </c>
      <c r="Q67" s="242">
        <f t="shared" si="12"/>
        <v>0</v>
      </c>
      <c r="R67" s="242">
        <f t="shared" si="12"/>
        <v>16</v>
      </c>
      <c r="S67" s="242">
        <v>0</v>
      </c>
      <c r="T67" s="242">
        <f t="shared" ref="T67:Y67" si="13">F67+M67</f>
        <v>226.10424510809818</v>
      </c>
      <c r="U67" s="242">
        <f t="shared" si="13"/>
        <v>7.9860000000000007</v>
      </c>
      <c r="V67" s="242">
        <f t="shared" si="13"/>
        <v>0</v>
      </c>
      <c r="W67" s="242">
        <f t="shared" si="13"/>
        <v>75.468999999999994</v>
      </c>
      <c r="X67" s="242">
        <f t="shared" si="13"/>
        <v>0</v>
      </c>
      <c r="Y67" s="252">
        <f t="shared" si="13"/>
        <v>16</v>
      </c>
    </row>
    <row r="68" spans="1:25" s="55" customFormat="1" ht="47.25">
      <c r="A68" s="216" t="s">
        <v>181</v>
      </c>
      <c r="B68" s="217" t="s">
        <v>458</v>
      </c>
      <c r="C68" s="215" t="s">
        <v>368</v>
      </c>
      <c r="D68" s="242" t="s">
        <v>368</v>
      </c>
      <c r="E68" s="242">
        <v>0</v>
      </c>
      <c r="F68" s="242">
        <v>0</v>
      </c>
      <c r="G68" s="242">
        <v>0</v>
      </c>
      <c r="H68" s="242">
        <v>0</v>
      </c>
      <c r="I68" s="242">
        <v>0</v>
      </c>
      <c r="J68" s="242">
        <v>0</v>
      </c>
      <c r="K68" s="242">
        <v>0</v>
      </c>
      <c r="L68" s="242">
        <v>0</v>
      </c>
      <c r="M68" s="242">
        <v>14.843999999999999</v>
      </c>
      <c r="N68" s="242">
        <v>0</v>
      </c>
      <c r="O68" s="242">
        <v>0</v>
      </c>
      <c r="P68" s="242">
        <v>7.6</v>
      </c>
      <c r="Q68" s="242">
        <v>0</v>
      </c>
      <c r="R68" s="242">
        <v>0</v>
      </c>
      <c r="S68" s="242">
        <v>0</v>
      </c>
      <c r="T68" s="242">
        <f t="shared" ref="T68:T95" si="14">F68+M68</f>
        <v>14.843999999999999</v>
      </c>
      <c r="U68" s="242">
        <f t="shared" ref="U68:U95" si="15">G68+N68</f>
        <v>0</v>
      </c>
      <c r="V68" s="242">
        <f t="shared" ref="V68:V95" si="16">H68+O68</f>
        <v>0</v>
      </c>
      <c r="W68" s="242">
        <f t="shared" ref="W68:W95" si="17">I68+P68</f>
        <v>7.6</v>
      </c>
      <c r="X68" s="242">
        <f t="shared" ref="X68:X95" si="18">J68+Q68</f>
        <v>0</v>
      </c>
      <c r="Y68" s="252">
        <f t="shared" ref="Y68:Y95" si="19">K68+R68</f>
        <v>0</v>
      </c>
    </row>
    <row r="69" spans="1:25" s="35" customFormat="1" ht="126">
      <c r="A69" s="200" t="s">
        <v>459</v>
      </c>
      <c r="B69" s="220" t="s">
        <v>460</v>
      </c>
      <c r="C69" s="192" t="s">
        <v>368</v>
      </c>
      <c r="D69" s="137" t="s">
        <v>368</v>
      </c>
      <c r="E69" s="137">
        <v>0</v>
      </c>
      <c r="F69" s="137">
        <v>0</v>
      </c>
      <c r="G69" s="137">
        <v>0</v>
      </c>
      <c r="H69" s="137">
        <v>0</v>
      </c>
      <c r="I69" s="137">
        <v>0</v>
      </c>
      <c r="J69" s="137">
        <v>0</v>
      </c>
      <c r="K69" s="137">
        <v>0</v>
      </c>
      <c r="L69" s="137">
        <v>0</v>
      </c>
      <c r="M69" s="137">
        <v>14.843999999999999</v>
      </c>
      <c r="N69" s="137">
        <v>0</v>
      </c>
      <c r="O69" s="137">
        <v>0</v>
      </c>
      <c r="P69" s="137">
        <v>7.6</v>
      </c>
      <c r="Q69" s="137">
        <v>0</v>
      </c>
      <c r="R69" s="137">
        <v>0</v>
      </c>
      <c r="S69" s="137">
        <v>0</v>
      </c>
      <c r="T69" s="137">
        <f t="shared" si="14"/>
        <v>14.843999999999999</v>
      </c>
      <c r="U69" s="137">
        <f t="shared" si="15"/>
        <v>0</v>
      </c>
      <c r="V69" s="137">
        <f t="shared" si="16"/>
        <v>0</v>
      </c>
      <c r="W69" s="137">
        <f t="shared" si="17"/>
        <v>7.6</v>
      </c>
      <c r="X69" s="137">
        <f t="shared" si="18"/>
        <v>0</v>
      </c>
      <c r="Y69" s="256">
        <f t="shared" si="19"/>
        <v>0</v>
      </c>
    </row>
    <row r="70" spans="1:25" s="55" customFormat="1" ht="47.25">
      <c r="A70" s="221" t="s">
        <v>461</v>
      </c>
      <c r="B70" s="222" t="s">
        <v>462</v>
      </c>
      <c r="C70" s="205" t="s">
        <v>368</v>
      </c>
      <c r="D70" s="242" t="s">
        <v>368</v>
      </c>
      <c r="E70" s="242">
        <v>0</v>
      </c>
      <c r="F70" s="242">
        <v>14.264204300000001</v>
      </c>
      <c r="G70" s="242">
        <v>0.76300000000000001</v>
      </c>
      <c r="H70" s="242">
        <v>0</v>
      </c>
      <c r="I70" s="242">
        <v>5.7320000000000011</v>
      </c>
      <c r="J70" s="242">
        <v>0</v>
      </c>
      <c r="K70" s="242">
        <v>0</v>
      </c>
      <c r="L70" s="242">
        <v>0</v>
      </c>
      <c r="M70" s="242">
        <v>16.462</v>
      </c>
      <c r="N70" s="242">
        <v>0.35</v>
      </c>
      <c r="O70" s="242">
        <v>0</v>
      </c>
      <c r="P70" s="242">
        <v>7.25</v>
      </c>
      <c r="Q70" s="242">
        <v>0</v>
      </c>
      <c r="R70" s="242">
        <v>0</v>
      </c>
      <c r="S70" s="242">
        <v>0</v>
      </c>
      <c r="T70" s="242">
        <f t="shared" si="14"/>
        <v>30.726204299999999</v>
      </c>
      <c r="U70" s="242">
        <f t="shared" si="15"/>
        <v>1.113</v>
      </c>
      <c r="V70" s="242">
        <f t="shared" si="16"/>
        <v>0</v>
      </c>
      <c r="W70" s="242">
        <f t="shared" si="17"/>
        <v>12.982000000000001</v>
      </c>
      <c r="X70" s="242">
        <f t="shared" si="18"/>
        <v>0</v>
      </c>
      <c r="Y70" s="252">
        <f t="shared" si="19"/>
        <v>0</v>
      </c>
    </row>
    <row r="71" spans="1:25" s="35" customFormat="1" ht="126.75" customHeight="1">
      <c r="A71" s="200" t="s">
        <v>463</v>
      </c>
      <c r="B71" s="201" t="s">
        <v>464</v>
      </c>
      <c r="C71" s="192" t="s">
        <v>368</v>
      </c>
      <c r="D71" s="137" t="s">
        <v>368</v>
      </c>
      <c r="E71" s="137">
        <v>0</v>
      </c>
      <c r="F71" s="137">
        <v>14.264204300000001</v>
      </c>
      <c r="G71" s="137">
        <v>0.76300000000000001</v>
      </c>
      <c r="H71" s="137">
        <v>0</v>
      </c>
      <c r="I71" s="137">
        <v>5.7320000000000011</v>
      </c>
      <c r="J71" s="137">
        <v>0</v>
      </c>
      <c r="K71" s="137">
        <v>0</v>
      </c>
      <c r="L71" s="137">
        <v>0</v>
      </c>
      <c r="M71" s="137">
        <v>0</v>
      </c>
      <c r="N71" s="137">
        <v>0</v>
      </c>
      <c r="O71" s="137">
        <v>0</v>
      </c>
      <c r="P71" s="137">
        <v>0</v>
      </c>
      <c r="Q71" s="137">
        <v>0</v>
      </c>
      <c r="R71" s="137">
        <v>0</v>
      </c>
      <c r="S71" s="137">
        <v>0</v>
      </c>
      <c r="T71" s="137">
        <f t="shared" si="14"/>
        <v>14.264204300000001</v>
      </c>
      <c r="U71" s="137">
        <f t="shared" si="15"/>
        <v>0.76300000000000001</v>
      </c>
      <c r="V71" s="137">
        <f t="shared" si="16"/>
        <v>0</v>
      </c>
      <c r="W71" s="137">
        <f t="shared" si="17"/>
        <v>5.7320000000000011</v>
      </c>
      <c r="X71" s="137">
        <f t="shared" si="18"/>
        <v>0</v>
      </c>
      <c r="Y71" s="256">
        <f t="shared" si="19"/>
        <v>0</v>
      </c>
    </row>
    <row r="72" spans="1:25" s="35" customFormat="1" ht="126">
      <c r="A72" s="200" t="s">
        <v>465</v>
      </c>
      <c r="B72" s="201" t="s">
        <v>466</v>
      </c>
      <c r="C72" s="192" t="s">
        <v>368</v>
      </c>
      <c r="D72" s="137" t="s">
        <v>368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16.462</v>
      </c>
      <c r="N72" s="137">
        <v>0.35</v>
      </c>
      <c r="O72" s="137">
        <v>0</v>
      </c>
      <c r="P72" s="137">
        <v>7.25</v>
      </c>
      <c r="Q72" s="137">
        <v>0</v>
      </c>
      <c r="R72" s="137">
        <v>0</v>
      </c>
      <c r="S72" s="137">
        <v>0</v>
      </c>
      <c r="T72" s="137">
        <f t="shared" si="14"/>
        <v>16.462</v>
      </c>
      <c r="U72" s="137">
        <f t="shared" si="15"/>
        <v>0.35</v>
      </c>
      <c r="V72" s="137">
        <f t="shared" si="16"/>
        <v>0</v>
      </c>
      <c r="W72" s="137">
        <f t="shared" si="17"/>
        <v>7.25</v>
      </c>
      <c r="X72" s="137">
        <f t="shared" si="18"/>
        <v>0</v>
      </c>
      <c r="Y72" s="256">
        <f t="shared" si="19"/>
        <v>0</v>
      </c>
    </row>
    <row r="73" spans="1:25" s="55" customFormat="1" ht="47.25">
      <c r="A73" s="221" t="s">
        <v>467</v>
      </c>
      <c r="B73" s="222" t="s">
        <v>468</v>
      </c>
      <c r="C73" s="205" t="s">
        <v>368</v>
      </c>
      <c r="D73" s="242" t="s">
        <v>368</v>
      </c>
      <c r="E73" s="242">
        <v>0</v>
      </c>
      <c r="F73" s="242">
        <v>7.7909864299999994</v>
      </c>
      <c r="G73" s="242">
        <v>0.16</v>
      </c>
      <c r="H73" s="242">
        <v>0</v>
      </c>
      <c r="I73" s="242">
        <v>3.2</v>
      </c>
      <c r="J73" s="242">
        <v>0</v>
      </c>
      <c r="K73" s="242">
        <v>0</v>
      </c>
      <c r="L73" s="242">
        <v>0</v>
      </c>
      <c r="M73" s="242">
        <v>26.030999999999999</v>
      </c>
      <c r="N73" s="242">
        <v>0.57000000000000006</v>
      </c>
      <c r="O73" s="242">
        <v>0</v>
      </c>
      <c r="P73" s="242">
        <v>11.071999999999999</v>
      </c>
      <c r="Q73" s="242">
        <v>0</v>
      </c>
      <c r="R73" s="242">
        <v>0</v>
      </c>
      <c r="S73" s="242">
        <v>0</v>
      </c>
      <c r="T73" s="242">
        <f t="shared" si="14"/>
        <v>33.821986429999995</v>
      </c>
      <c r="U73" s="242">
        <f t="shared" si="15"/>
        <v>0.73000000000000009</v>
      </c>
      <c r="V73" s="242">
        <f t="shared" si="16"/>
        <v>0</v>
      </c>
      <c r="W73" s="242">
        <f t="shared" si="17"/>
        <v>14.271999999999998</v>
      </c>
      <c r="X73" s="242">
        <f t="shared" si="18"/>
        <v>0</v>
      </c>
      <c r="Y73" s="252">
        <f t="shared" si="19"/>
        <v>0</v>
      </c>
    </row>
    <row r="74" spans="1:25" s="35" customFormat="1" ht="63">
      <c r="A74" s="200" t="s">
        <v>469</v>
      </c>
      <c r="B74" s="201" t="s">
        <v>471</v>
      </c>
      <c r="C74" s="192" t="s">
        <v>368</v>
      </c>
      <c r="D74" s="137" t="s">
        <v>368</v>
      </c>
      <c r="E74" s="137">
        <v>0</v>
      </c>
      <c r="F74" s="137">
        <v>7.7909864299999994</v>
      </c>
      <c r="G74" s="137">
        <v>0.16</v>
      </c>
      <c r="H74" s="137">
        <v>0</v>
      </c>
      <c r="I74" s="137">
        <v>3.2</v>
      </c>
      <c r="J74" s="137">
        <v>0</v>
      </c>
      <c r="K74" s="137">
        <v>0</v>
      </c>
      <c r="L74" s="137">
        <v>0</v>
      </c>
      <c r="M74" s="137">
        <v>0</v>
      </c>
      <c r="N74" s="137">
        <v>0</v>
      </c>
      <c r="O74" s="137">
        <v>0</v>
      </c>
      <c r="P74" s="137">
        <v>0</v>
      </c>
      <c r="Q74" s="137">
        <v>0</v>
      </c>
      <c r="R74" s="137">
        <v>0</v>
      </c>
      <c r="S74" s="137">
        <v>0</v>
      </c>
      <c r="T74" s="137">
        <f t="shared" si="14"/>
        <v>7.7909864299999994</v>
      </c>
      <c r="U74" s="137">
        <f t="shared" si="15"/>
        <v>0.16</v>
      </c>
      <c r="V74" s="137">
        <f t="shared" si="16"/>
        <v>0</v>
      </c>
      <c r="W74" s="137">
        <f t="shared" si="17"/>
        <v>3.2</v>
      </c>
      <c r="X74" s="137">
        <f t="shared" si="18"/>
        <v>0</v>
      </c>
      <c r="Y74" s="256">
        <f t="shared" si="19"/>
        <v>0</v>
      </c>
    </row>
    <row r="75" spans="1:25" s="35" customFormat="1" ht="141.75">
      <c r="A75" s="200" t="s">
        <v>470</v>
      </c>
      <c r="B75" s="201" t="s">
        <v>472</v>
      </c>
      <c r="C75" s="192" t="s">
        <v>368</v>
      </c>
      <c r="D75" s="137" t="s">
        <v>368</v>
      </c>
      <c r="E75" s="137">
        <v>0</v>
      </c>
      <c r="F75" s="137">
        <v>0</v>
      </c>
      <c r="G75" s="137">
        <v>0</v>
      </c>
      <c r="H75" s="137">
        <v>0</v>
      </c>
      <c r="I75" s="137">
        <v>0</v>
      </c>
      <c r="J75" s="137">
        <v>0</v>
      </c>
      <c r="K75" s="137">
        <v>0</v>
      </c>
      <c r="L75" s="137">
        <v>0</v>
      </c>
      <c r="M75" s="137">
        <v>26.030999999999999</v>
      </c>
      <c r="N75" s="137">
        <v>0.57000000000000006</v>
      </c>
      <c r="O75" s="137">
        <v>0</v>
      </c>
      <c r="P75" s="137">
        <v>11.071999999999999</v>
      </c>
      <c r="Q75" s="137">
        <v>0</v>
      </c>
      <c r="R75" s="137">
        <v>0</v>
      </c>
      <c r="S75" s="137">
        <v>0</v>
      </c>
      <c r="T75" s="137">
        <f t="shared" si="14"/>
        <v>26.030999999999999</v>
      </c>
      <c r="U75" s="137">
        <f t="shared" si="15"/>
        <v>0.57000000000000006</v>
      </c>
      <c r="V75" s="137">
        <f t="shared" si="16"/>
        <v>0</v>
      </c>
      <c r="W75" s="137">
        <f t="shared" si="17"/>
        <v>11.071999999999999</v>
      </c>
      <c r="X75" s="137">
        <f t="shared" si="18"/>
        <v>0</v>
      </c>
      <c r="Y75" s="256">
        <f t="shared" si="19"/>
        <v>0</v>
      </c>
    </row>
    <row r="76" spans="1:25" s="55" customFormat="1" ht="47.25">
      <c r="A76" s="216" t="s">
        <v>473</v>
      </c>
      <c r="B76" s="223" t="s">
        <v>474</v>
      </c>
      <c r="C76" s="215" t="s">
        <v>368</v>
      </c>
      <c r="D76" s="242" t="s">
        <v>368</v>
      </c>
      <c r="E76" s="242">
        <v>0</v>
      </c>
      <c r="F76" s="242">
        <v>8.2029289999999957</v>
      </c>
      <c r="G76" s="242">
        <v>0.5</v>
      </c>
      <c r="H76" s="242">
        <v>0</v>
      </c>
      <c r="I76" s="242">
        <v>4.1100000000000003</v>
      </c>
      <c r="J76" s="242">
        <v>0</v>
      </c>
      <c r="K76" s="242">
        <v>0</v>
      </c>
      <c r="L76" s="242">
        <v>0</v>
      </c>
      <c r="M76" s="242">
        <v>0</v>
      </c>
      <c r="N76" s="242">
        <v>0</v>
      </c>
      <c r="O76" s="242">
        <v>0</v>
      </c>
      <c r="P76" s="242">
        <v>0</v>
      </c>
      <c r="Q76" s="242">
        <v>0</v>
      </c>
      <c r="R76" s="242">
        <v>0</v>
      </c>
      <c r="S76" s="242">
        <v>0</v>
      </c>
      <c r="T76" s="242">
        <f t="shared" si="14"/>
        <v>8.2029289999999957</v>
      </c>
      <c r="U76" s="242">
        <f t="shared" si="15"/>
        <v>0.5</v>
      </c>
      <c r="V76" s="242">
        <f t="shared" si="16"/>
        <v>0</v>
      </c>
      <c r="W76" s="242">
        <f t="shared" si="17"/>
        <v>4.1100000000000003</v>
      </c>
      <c r="X76" s="242">
        <f t="shared" si="18"/>
        <v>0</v>
      </c>
      <c r="Y76" s="252">
        <f t="shared" si="19"/>
        <v>0</v>
      </c>
    </row>
    <row r="77" spans="1:25" s="35" customFormat="1" ht="72.75" customHeight="1">
      <c r="A77" s="200" t="s">
        <v>475</v>
      </c>
      <c r="B77" s="201" t="s">
        <v>476</v>
      </c>
      <c r="C77" s="192" t="s">
        <v>368</v>
      </c>
      <c r="D77" s="137" t="s">
        <v>368</v>
      </c>
      <c r="E77" s="137">
        <v>0</v>
      </c>
      <c r="F77" s="137">
        <v>8.2029289999999957</v>
      </c>
      <c r="G77" s="137">
        <v>0.5</v>
      </c>
      <c r="H77" s="137">
        <v>0</v>
      </c>
      <c r="I77" s="137">
        <v>4.1100000000000003</v>
      </c>
      <c r="J77" s="137">
        <v>0</v>
      </c>
      <c r="K77" s="137">
        <v>0</v>
      </c>
      <c r="L77" s="137">
        <v>0</v>
      </c>
      <c r="M77" s="137">
        <v>0</v>
      </c>
      <c r="N77" s="137">
        <v>0</v>
      </c>
      <c r="O77" s="137">
        <v>0</v>
      </c>
      <c r="P77" s="137">
        <v>0</v>
      </c>
      <c r="Q77" s="137">
        <v>0</v>
      </c>
      <c r="R77" s="137">
        <v>0</v>
      </c>
      <c r="S77" s="137">
        <v>0</v>
      </c>
      <c r="T77" s="137">
        <f t="shared" si="14"/>
        <v>8.2029289999999957</v>
      </c>
      <c r="U77" s="137">
        <f t="shared" si="15"/>
        <v>0.5</v>
      </c>
      <c r="V77" s="137">
        <f t="shared" si="16"/>
        <v>0</v>
      </c>
      <c r="W77" s="137">
        <f t="shared" si="17"/>
        <v>4.1100000000000003</v>
      </c>
      <c r="X77" s="137">
        <f t="shared" si="18"/>
        <v>0</v>
      </c>
      <c r="Y77" s="256">
        <f t="shared" si="19"/>
        <v>0</v>
      </c>
    </row>
    <row r="78" spans="1:25" s="55" customFormat="1" ht="47.25">
      <c r="A78" s="216" t="s">
        <v>477</v>
      </c>
      <c r="B78" s="223" t="s">
        <v>478</v>
      </c>
      <c r="C78" s="215" t="s">
        <v>368</v>
      </c>
      <c r="D78" s="242" t="s">
        <v>368</v>
      </c>
      <c r="E78" s="242">
        <v>0</v>
      </c>
      <c r="F78" s="242">
        <v>5.1068827829043597</v>
      </c>
      <c r="G78" s="242">
        <v>0</v>
      </c>
      <c r="H78" s="242">
        <v>0</v>
      </c>
      <c r="I78" s="242">
        <v>1.5389999999999999</v>
      </c>
      <c r="J78" s="242">
        <v>0</v>
      </c>
      <c r="K78" s="242">
        <v>0</v>
      </c>
      <c r="L78" s="242">
        <v>0</v>
      </c>
      <c r="M78" s="242">
        <v>19.420000000000002</v>
      </c>
      <c r="N78" s="242">
        <v>0.5</v>
      </c>
      <c r="O78" s="242">
        <v>0</v>
      </c>
      <c r="P78" s="242">
        <v>2.125</v>
      </c>
      <c r="Q78" s="242">
        <v>0</v>
      </c>
      <c r="R78" s="242">
        <v>0</v>
      </c>
      <c r="S78" s="242">
        <v>0</v>
      </c>
      <c r="T78" s="242">
        <f t="shared" si="14"/>
        <v>24.526882782904362</v>
      </c>
      <c r="U78" s="242">
        <f t="shared" si="15"/>
        <v>0.5</v>
      </c>
      <c r="V78" s="242">
        <f t="shared" si="16"/>
        <v>0</v>
      </c>
      <c r="W78" s="242">
        <f t="shared" si="17"/>
        <v>3.6639999999999997</v>
      </c>
      <c r="X78" s="242">
        <f t="shared" si="18"/>
        <v>0</v>
      </c>
      <c r="Y78" s="252">
        <f t="shared" si="19"/>
        <v>0</v>
      </c>
    </row>
    <row r="79" spans="1:25" s="35" customFormat="1" ht="63">
      <c r="A79" s="200" t="s">
        <v>479</v>
      </c>
      <c r="B79" s="201" t="s">
        <v>481</v>
      </c>
      <c r="C79" s="192" t="s">
        <v>368</v>
      </c>
      <c r="D79" s="137" t="s">
        <v>368</v>
      </c>
      <c r="E79" s="137">
        <v>0</v>
      </c>
      <c r="F79" s="137">
        <v>5.1068827829043597</v>
      </c>
      <c r="G79" s="137">
        <v>0</v>
      </c>
      <c r="H79" s="137">
        <v>0</v>
      </c>
      <c r="I79" s="137">
        <v>1.5389999999999999</v>
      </c>
      <c r="J79" s="137">
        <v>0</v>
      </c>
      <c r="K79" s="137">
        <v>0</v>
      </c>
      <c r="L79" s="137">
        <v>0</v>
      </c>
      <c r="M79" s="137">
        <v>0</v>
      </c>
      <c r="N79" s="137">
        <v>0</v>
      </c>
      <c r="O79" s="137">
        <v>0</v>
      </c>
      <c r="P79" s="137">
        <v>0</v>
      </c>
      <c r="Q79" s="137">
        <v>0</v>
      </c>
      <c r="R79" s="137">
        <v>0</v>
      </c>
      <c r="S79" s="137">
        <v>0</v>
      </c>
      <c r="T79" s="137">
        <f t="shared" si="14"/>
        <v>5.1068827829043597</v>
      </c>
      <c r="U79" s="137">
        <f t="shared" si="15"/>
        <v>0</v>
      </c>
      <c r="V79" s="137">
        <f t="shared" si="16"/>
        <v>0</v>
      </c>
      <c r="W79" s="137">
        <f t="shared" si="17"/>
        <v>1.5389999999999999</v>
      </c>
      <c r="X79" s="137">
        <f t="shared" si="18"/>
        <v>0</v>
      </c>
      <c r="Y79" s="256">
        <f t="shared" si="19"/>
        <v>0</v>
      </c>
    </row>
    <row r="80" spans="1:25" s="35" customFormat="1" ht="63">
      <c r="A80" s="200" t="s">
        <v>480</v>
      </c>
      <c r="B80" s="201" t="s">
        <v>482</v>
      </c>
      <c r="C80" s="192" t="s">
        <v>368</v>
      </c>
      <c r="D80" s="137" t="s">
        <v>368</v>
      </c>
      <c r="E80" s="137"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v>0</v>
      </c>
      <c r="L80" s="137">
        <v>0</v>
      </c>
      <c r="M80" s="137">
        <v>19.420000000000002</v>
      </c>
      <c r="N80" s="137">
        <v>0.5</v>
      </c>
      <c r="O80" s="137">
        <v>0</v>
      </c>
      <c r="P80" s="137">
        <v>2.125</v>
      </c>
      <c r="Q80" s="137">
        <v>0</v>
      </c>
      <c r="R80" s="137">
        <v>0</v>
      </c>
      <c r="S80" s="137">
        <v>0</v>
      </c>
      <c r="T80" s="137">
        <f t="shared" si="14"/>
        <v>19.420000000000002</v>
      </c>
      <c r="U80" s="137">
        <f t="shared" si="15"/>
        <v>0.5</v>
      </c>
      <c r="V80" s="137">
        <f t="shared" si="16"/>
        <v>0</v>
      </c>
      <c r="W80" s="137">
        <f t="shared" si="17"/>
        <v>2.125</v>
      </c>
      <c r="X80" s="137">
        <f t="shared" si="18"/>
        <v>0</v>
      </c>
      <c r="Y80" s="256">
        <f t="shared" si="19"/>
        <v>0</v>
      </c>
    </row>
    <row r="81" spans="1:25" s="55" customFormat="1" ht="31.5">
      <c r="A81" s="216" t="s">
        <v>483</v>
      </c>
      <c r="B81" s="223" t="s">
        <v>484</v>
      </c>
      <c r="C81" s="215" t="s">
        <v>368</v>
      </c>
      <c r="D81" s="242" t="s">
        <v>368</v>
      </c>
      <c r="E81" s="242">
        <v>0</v>
      </c>
      <c r="F81" s="242">
        <v>13.37086</v>
      </c>
      <c r="G81" s="242">
        <v>1.07</v>
      </c>
      <c r="H81" s="242">
        <v>0</v>
      </c>
      <c r="I81" s="242">
        <v>5.71</v>
      </c>
      <c r="J81" s="242">
        <v>0</v>
      </c>
      <c r="K81" s="242">
        <v>0</v>
      </c>
      <c r="L81" s="242">
        <v>0</v>
      </c>
      <c r="M81" s="242">
        <v>0</v>
      </c>
      <c r="N81" s="242">
        <v>0</v>
      </c>
      <c r="O81" s="242">
        <v>0</v>
      </c>
      <c r="P81" s="242">
        <v>0</v>
      </c>
      <c r="Q81" s="242">
        <v>0</v>
      </c>
      <c r="R81" s="242">
        <v>0</v>
      </c>
      <c r="S81" s="242">
        <v>0</v>
      </c>
      <c r="T81" s="242">
        <f t="shared" si="14"/>
        <v>13.37086</v>
      </c>
      <c r="U81" s="242">
        <f t="shared" si="15"/>
        <v>1.07</v>
      </c>
      <c r="V81" s="242">
        <f t="shared" si="16"/>
        <v>0</v>
      </c>
      <c r="W81" s="242">
        <f t="shared" si="17"/>
        <v>5.71</v>
      </c>
      <c r="X81" s="242">
        <f t="shared" si="18"/>
        <v>0</v>
      </c>
      <c r="Y81" s="252">
        <f t="shared" si="19"/>
        <v>0</v>
      </c>
    </row>
    <row r="82" spans="1:25" s="35" customFormat="1" ht="110.25">
      <c r="A82" s="200" t="s">
        <v>485</v>
      </c>
      <c r="B82" s="201" t="s">
        <v>486</v>
      </c>
      <c r="C82" s="192" t="s">
        <v>368</v>
      </c>
      <c r="D82" s="137" t="s">
        <v>368</v>
      </c>
      <c r="E82" s="137">
        <v>0</v>
      </c>
      <c r="F82" s="137">
        <v>13.37086</v>
      </c>
      <c r="G82" s="137">
        <v>1.07</v>
      </c>
      <c r="H82" s="137">
        <v>0</v>
      </c>
      <c r="I82" s="137">
        <v>5.71</v>
      </c>
      <c r="J82" s="137"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R82" s="137">
        <v>0</v>
      </c>
      <c r="S82" s="137">
        <v>0</v>
      </c>
      <c r="T82" s="137">
        <f t="shared" si="14"/>
        <v>13.37086</v>
      </c>
      <c r="U82" s="137">
        <f t="shared" si="15"/>
        <v>1.07</v>
      </c>
      <c r="V82" s="137">
        <f t="shared" si="16"/>
        <v>0</v>
      </c>
      <c r="W82" s="137">
        <f t="shared" si="17"/>
        <v>5.71</v>
      </c>
      <c r="X82" s="137">
        <f t="shared" si="18"/>
        <v>0</v>
      </c>
      <c r="Y82" s="256">
        <f t="shared" si="19"/>
        <v>0</v>
      </c>
    </row>
    <row r="83" spans="1:25" s="55" customFormat="1" ht="31.5">
      <c r="A83" s="216" t="s">
        <v>487</v>
      </c>
      <c r="B83" s="223" t="s">
        <v>488</v>
      </c>
      <c r="C83" s="215" t="s">
        <v>368</v>
      </c>
      <c r="D83" s="242" t="s">
        <v>368</v>
      </c>
      <c r="E83" s="242">
        <v>0</v>
      </c>
      <c r="F83" s="242">
        <v>19.271356096946693</v>
      </c>
      <c r="G83" s="242">
        <v>2.41</v>
      </c>
      <c r="H83" s="242">
        <v>0</v>
      </c>
      <c r="I83" s="242">
        <v>6.4909999999999997</v>
      </c>
      <c r="J83" s="242">
        <v>0</v>
      </c>
      <c r="K83" s="242">
        <v>0</v>
      </c>
      <c r="L83" s="242">
        <v>0</v>
      </c>
      <c r="M83" s="242">
        <v>0</v>
      </c>
      <c r="N83" s="242">
        <v>0</v>
      </c>
      <c r="O83" s="242">
        <v>0</v>
      </c>
      <c r="P83" s="242">
        <v>0</v>
      </c>
      <c r="Q83" s="242">
        <v>0</v>
      </c>
      <c r="R83" s="242">
        <v>0</v>
      </c>
      <c r="S83" s="242">
        <v>0</v>
      </c>
      <c r="T83" s="242">
        <f t="shared" si="14"/>
        <v>19.271356096946693</v>
      </c>
      <c r="U83" s="242">
        <f t="shared" si="15"/>
        <v>2.41</v>
      </c>
      <c r="V83" s="242">
        <f t="shared" si="16"/>
        <v>0</v>
      </c>
      <c r="W83" s="242">
        <f t="shared" si="17"/>
        <v>6.4909999999999997</v>
      </c>
      <c r="X83" s="242">
        <f t="shared" si="18"/>
        <v>0</v>
      </c>
      <c r="Y83" s="252">
        <f t="shared" si="19"/>
        <v>0</v>
      </c>
    </row>
    <row r="84" spans="1:25" s="35" customFormat="1" ht="157.5">
      <c r="A84" s="200" t="s">
        <v>489</v>
      </c>
      <c r="B84" s="224" t="s">
        <v>490</v>
      </c>
      <c r="C84" s="192" t="s">
        <v>368</v>
      </c>
      <c r="D84" s="137" t="s">
        <v>368</v>
      </c>
      <c r="E84" s="137">
        <v>0</v>
      </c>
      <c r="F84" s="137">
        <v>19.271356096946693</v>
      </c>
      <c r="G84" s="137">
        <v>2.41</v>
      </c>
      <c r="H84" s="137">
        <v>0</v>
      </c>
      <c r="I84" s="137">
        <v>6.4909999999999997</v>
      </c>
      <c r="J84" s="137">
        <v>0</v>
      </c>
      <c r="K84" s="137"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R84" s="137">
        <v>0</v>
      </c>
      <c r="S84" s="137">
        <v>0</v>
      </c>
      <c r="T84" s="137">
        <f t="shared" si="14"/>
        <v>19.271356096946693</v>
      </c>
      <c r="U84" s="137">
        <f t="shared" si="15"/>
        <v>2.41</v>
      </c>
      <c r="V84" s="137">
        <f t="shared" si="16"/>
        <v>0</v>
      </c>
      <c r="W84" s="137">
        <f t="shared" si="17"/>
        <v>6.4909999999999997</v>
      </c>
      <c r="X84" s="137">
        <f t="shared" si="18"/>
        <v>0</v>
      </c>
      <c r="Y84" s="256">
        <f t="shared" si="19"/>
        <v>0</v>
      </c>
    </row>
    <row r="85" spans="1:25" s="55" customFormat="1" ht="31.5">
      <c r="A85" s="216" t="s">
        <v>491</v>
      </c>
      <c r="B85" s="223" t="s">
        <v>492</v>
      </c>
      <c r="C85" s="215" t="s">
        <v>368</v>
      </c>
      <c r="D85" s="242" t="s">
        <v>368</v>
      </c>
      <c r="E85" s="242">
        <v>0</v>
      </c>
      <c r="F85" s="242">
        <v>0</v>
      </c>
      <c r="G85" s="242">
        <v>0</v>
      </c>
      <c r="H85" s="242">
        <v>0</v>
      </c>
      <c r="I85" s="242">
        <v>0</v>
      </c>
      <c r="J85" s="242">
        <v>0</v>
      </c>
      <c r="K85" s="242">
        <v>0</v>
      </c>
      <c r="L85" s="242">
        <v>0</v>
      </c>
      <c r="M85" s="242">
        <v>12.0293599144848</v>
      </c>
      <c r="N85" s="242">
        <v>0.5</v>
      </c>
      <c r="O85" s="242">
        <v>0</v>
      </c>
      <c r="P85" s="242">
        <v>5.1689999999999996</v>
      </c>
      <c r="Q85" s="242">
        <v>0</v>
      </c>
      <c r="R85" s="242">
        <v>0</v>
      </c>
      <c r="S85" s="242">
        <v>0</v>
      </c>
      <c r="T85" s="242">
        <f t="shared" si="14"/>
        <v>12.0293599144848</v>
      </c>
      <c r="U85" s="242">
        <f t="shared" si="15"/>
        <v>0.5</v>
      </c>
      <c r="V85" s="242">
        <f t="shared" si="16"/>
        <v>0</v>
      </c>
      <c r="W85" s="242">
        <f t="shared" si="17"/>
        <v>5.1689999999999996</v>
      </c>
      <c r="X85" s="242">
        <f t="shared" si="18"/>
        <v>0</v>
      </c>
      <c r="Y85" s="252">
        <f t="shared" si="19"/>
        <v>0</v>
      </c>
    </row>
    <row r="86" spans="1:25" s="35" customFormat="1" ht="47.25">
      <c r="A86" s="200" t="s">
        <v>493</v>
      </c>
      <c r="B86" s="201" t="s">
        <v>495</v>
      </c>
      <c r="C86" s="192" t="s">
        <v>368</v>
      </c>
      <c r="D86" s="137" t="s">
        <v>368</v>
      </c>
      <c r="E86" s="137"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R86" s="137">
        <v>0</v>
      </c>
      <c r="S86" s="137">
        <v>0</v>
      </c>
      <c r="T86" s="137">
        <f t="shared" si="14"/>
        <v>0</v>
      </c>
      <c r="U86" s="137">
        <f t="shared" si="15"/>
        <v>0</v>
      </c>
      <c r="V86" s="137">
        <f t="shared" si="16"/>
        <v>0</v>
      </c>
      <c r="W86" s="137">
        <f t="shared" si="17"/>
        <v>0</v>
      </c>
      <c r="X86" s="137">
        <f t="shared" si="18"/>
        <v>0</v>
      </c>
      <c r="Y86" s="256">
        <f t="shared" si="19"/>
        <v>0</v>
      </c>
    </row>
    <row r="87" spans="1:25" s="35" customFormat="1" ht="103.5" customHeight="1">
      <c r="A87" s="200" t="s">
        <v>494</v>
      </c>
      <c r="B87" s="201" t="s">
        <v>496</v>
      </c>
      <c r="C87" s="192" t="s">
        <v>368</v>
      </c>
      <c r="D87" s="137" t="s">
        <v>368</v>
      </c>
      <c r="E87" s="137">
        <v>0</v>
      </c>
      <c r="F87" s="137">
        <v>0</v>
      </c>
      <c r="G87" s="137">
        <v>0</v>
      </c>
      <c r="H87" s="137">
        <v>0</v>
      </c>
      <c r="I87" s="137">
        <v>0</v>
      </c>
      <c r="J87" s="137">
        <v>0</v>
      </c>
      <c r="K87" s="137">
        <v>0</v>
      </c>
      <c r="L87" s="137">
        <v>0</v>
      </c>
      <c r="M87" s="137">
        <v>12.0293599144848</v>
      </c>
      <c r="N87" s="137">
        <v>0.5</v>
      </c>
      <c r="O87" s="137">
        <v>0</v>
      </c>
      <c r="P87" s="137">
        <v>5.1689999999999996</v>
      </c>
      <c r="Q87" s="137">
        <v>0</v>
      </c>
      <c r="R87" s="137">
        <v>0</v>
      </c>
      <c r="S87" s="137">
        <v>0</v>
      </c>
      <c r="T87" s="137">
        <f t="shared" si="14"/>
        <v>12.0293599144848</v>
      </c>
      <c r="U87" s="137">
        <f t="shared" si="15"/>
        <v>0.5</v>
      </c>
      <c r="V87" s="137">
        <f t="shared" si="16"/>
        <v>0</v>
      </c>
      <c r="W87" s="137">
        <f t="shared" si="17"/>
        <v>5.1689999999999996</v>
      </c>
      <c r="X87" s="137">
        <f t="shared" si="18"/>
        <v>0</v>
      </c>
      <c r="Y87" s="256">
        <f t="shared" si="19"/>
        <v>0</v>
      </c>
    </row>
    <row r="88" spans="1:25" s="55" customFormat="1" ht="103.5" customHeight="1">
      <c r="A88" s="216" t="s">
        <v>497</v>
      </c>
      <c r="B88" s="223" t="s">
        <v>498</v>
      </c>
      <c r="C88" s="215" t="s">
        <v>368</v>
      </c>
      <c r="D88" s="242" t="s">
        <v>368</v>
      </c>
      <c r="E88" s="242">
        <v>0</v>
      </c>
      <c r="F88" s="242">
        <v>15.143698000000002</v>
      </c>
      <c r="G88" s="242">
        <v>0.16300000000000001</v>
      </c>
      <c r="H88" s="242">
        <v>0</v>
      </c>
      <c r="I88" s="242">
        <v>6.6909999999999998</v>
      </c>
      <c r="J88" s="242">
        <v>0</v>
      </c>
      <c r="K88" s="242">
        <v>0</v>
      </c>
      <c r="L88" s="242">
        <v>0</v>
      </c>
      <c r="M88" s="242">
        <v>10.619</v>
      </c>
      <c r="N88" s="242">
        <v>0.5</v>
      </c>
      <c r="O88" s="242">
        <v>0</v>
      </c>
      <c r="P88" s="242">
        <v>5.18</v>
      </c>
      <c r="Q88" s="242">
        <v>0</v>
      </c>
      <c r="R88" s="242">
        <v>0</v>
      </c>
      <c r="S88" s="242">
        <v>0</v>
      </c>
      <c r="T88" s="242">
        <f t="shared" si="14"/>
        <v>25.762698</v>
      </c>
      <c r="U88" s="242">
        <f t="shared" si="15"/>
        <v>0.66300000000000003</v>
      </c>
      <c r="V88" s="242">
        <f t="shared" si="16"/>
        <v>0</v>
      </c>
      <c r="W88" s="242">
        <f t="shared" si="17"/>
        <v>11.870999999999999</v>
      </c>
      <c r="X88" s="242">
        <f t="shared" si="18"/>
        <v>0</v>
      </c>
      <c r="Y88" s="252">
        <f t="shared" si="19"/>
        <v>0</v>
      </c>
    </row>
    <row r="89" spans="1:25" s="35" customFormat="1" ht="90" customHeight="1">
      <c r="A89" s="200" t="s">
        <v>499</v>
      </c>
      <c r="B89" s="201" t="s">
        <v>500</v>
      </c>
      <c r="C89" s="192" t="s">
        <v>368</v>
      </c>
      <c r="D89" s="137" t="s">
        <v>368</v>
      </c>
      <c r="E89" s="137">
        <v>0</v>
      </c>
      <c r="F89" s="137">
        <v>15.143698000000002</v>
      </c>
      <c r="G89" s="137">
        <v>0.16300000000000001</v>
      </c>
      <c r="H89" s="137">
        <v>0</v>
      </c>
      <c r="I89" s="137">
        <v>6.6909999999999998</v>
      </c>
      <c r="J89" s="137">
        <v>0</v>
      </c>
      <c r="K89" s="137">
        <v>0</v>
      </c>
      <c r="L89" s="137">
        <v>0</v>
      </c>
      <c r="M89" s="137">
        <v>0</v>
      </c>
      <c r="N89" s="137">
        <v>0</v>
      </c>
      <c r="O89" s="137">
        <v>0</v>
      </c>
      <c r="P89" s="137">
        <v>0</v>
      </c>
      <c r="Q89" s="137">
        <v>0</v>
      </c>
      <c r="R89" s="137">
        <v>0</v>
      </c>
      <c r="S89" s="137">
        <v>0</v>
      </c>
      <c r="T89" s="137">
        <f t="shared" si="14"/>
        <v>15.143698000000002</v>
      </c>
      <c r="U89" s="137">
        <f t="shared" si="15"/>
        <v>0.16300000000000001</v>
      </c>
      <c r="V89" s="137">
        <f t="shared" si="16"/>
        <v>0</v>
      </c>
      <c r="W89" s="137">
        <f t="shared" si="17"/>
        <v>6.6909999999999998</v>
      </c>
      <c r="X89" s="137">
        <f t="shared" si="18"/>
        <v>0</v>
      </c>
      <c r="Y89" s="256">
        <f t="shared" si="19"/>
        <v>0</v>
      </c>
    </row>
    <row r="90" spans="1:25" s="35" customFormat="1" ht="103.5" customHeight="1">
      <c r="A90" s="200" t="s">
        <v>501</v>
      </c>
      <c r="B90" s="201" t="s">
        <v>502</v>
      </c>
      <c r="C90" s="192" t="s">
        <v>368</v>
      </c>
      <c r="D90" s="137" t="s">
        <v>368</v>
      </c>
      <c r="E90" s="137"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v>0</v>
      </c>
      <c r="L90" s="137">
        <v>0</v>
      </c>
      <c r="M90" s="137">
        <v>10.619</v>
      </c>
      <c r="N90" s="137">
        <v>0.5</v>
      </c>
      <c r="O90" s="137">
        <v>0</v>
      </c>
      <c r="P90" s="137">
        <v>5.18</v>
      </c>
      <c r="Q90" s="137">
        <v>0</v>
      </c>
      <c r="R90" s="137">
        <v>0</v>
      </c>
      <c r="S90" s="137">
        <v>0</v>
      </c>
      <c r="T90" s="137">
        <f t="shared" si="14"/>
        <v>10.619</v>
      </c>
      <c r="U90" s="137">
        <f t="shared" si="15"/>
        <v>0.5</v>
      </c>
      <c r="V90" s="137">
        <f t="shared" si="16"/>
        <v>0</v>
      </c>
      <c r="W90" s="137">
        <f t="shared" si="17"/>
        <v>5.18</v>
      </c>
      <c r="X90" s="137">
        <f t="shared" si="18"/>
        <v>0</v>
      </c>
      <c r="Y90" s="256">
        <f t="shared" si="19"/>
        <v>0</v>
      </c>
    </row>
    <row r="91" spans="1:25" s="55" customFormat="1" ht="132" customHeight="1">
      <c r="A91" s="216" t="s">
        <v>503</v>
      </c>
      <c r="B91" s="223" t="s">
        <v>504</v>
      </c>
      <c r="C91" s="215" t="s">
        <v>368</v>
      </c>
      <c r="D91" s="242" t="s">
        <v>368</v>
      </c>
      <c r="E91" s="242">
        <v>0</v>
      </c>
      <c r="F91" s="242">
        <v>19.503030949999999</v>
      </c>
      <c r="G91" s="242">
        <v>0</v>
      </c>
      <c r="H91" s="242">
        <v>0</v>
      </c>
      <c r="I91" s="242">
        <v>3.6</v>
      </c>
      <c r="J91" s="242">
        <v>0</v>
      </c>
      <c r="K91" s="242">
        <v>0</v>
      </c>
      <c r="L91" s="242">
        <v>0</v>
      </c>
      <c r="M91" s="242">
        <v>19.091999999999999</v>
      </c>
      <c r="N91" s="242">
        <v>0</v>
      </c>
      <c r="O91" s="242">
        <v>0</v>
      </c>
      <c r="P91" s="242">
        <v>0</v>
      </c>
      <c r="Q91" s="242">
        <v>0</v>
      </c>
      <c r="R91" s="242">
        <v>16</v>
      </c>
      <c r="S91" s="242">
        <v>0</v>
      </c>
      <c r="T91" s="242">
        <f t="shared" si="14"/>
        <v>38.595030949999995</v>
      </c>
      <c r="U91" s="242">
        <f t="shared" si="15"/>
        <v>0</v>
      </c>
      <c r="V91" s="242">
        <f t="shared" si="16"/>
        <v>0</v>
      </c>
      <c r="W91" s="242">
        <f t="shared" si="17"/>
        <v>3.6</v>
      </c>
      <c r="X91" s="242">
        <f t="shared" si="18"/>
        <v>0</v>
      </c>
      <c r="Y91" s="252">
        <f t="shared" si="19"/>
        <v>16</v>
      </c>
    </row>
    <row r="92" spans="1:25" s="35" customFormat="1" ht="66.75" customHeight="1">
      <c r="A92" s="200" t="s">
        <v>505</v>
      </c>
      <c r="B92" s="201" t="s">
        <v>507</v>
      </c>
      <c r="C92" s="192" t="s">
        <v>368</v>
      </c>
      <c r="D92" s="137" t="s">
        <v>368</v>
      </c>
      <c r="E92" s="137">
        <v>0</v>
      </c>
      <c r="F92" s="137">
        <v>19.503030949999999</v>
      </c>
      <c r="G92" s="137">
        <v>0</v>
      </c>
      <c r="H92" s="137">
        <v>0</v>
      </c>
      <c r="I92" s="137">
        <v>3.6</v>
      </c>
      <c r="J92" s="137">
        <v>0</v>
      </c>
      <c r="K92" s="137"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R92" s="137">
        <v>0</v>
      </c>
      <c r="S92" s="137">
        <v>0</v>
      </c>
      <c r="T92" s="137">
        <f t="shared" si="14"/>
        <v>19.503030949999999</v>
      </c>
      <c r="U92" s="137">
        <f t="shared" si="15"/>
        <v>0</v>
      </c>
      <c r="V92" s="137">
        <f t="shared" si="16"/>
        <v>0</v>
      </c>
      <c r="W92" s="137">
        <f t="shared" si="17"/>
        <v>3.6</v>
      </c>
      <c r="X92" s="137">
        <f t="shared" si="18"/>
        <v>0</v>
      </c>
      <c r="Y92" s="256">
        <f t="shared" si="19"/>
        <v>0</v>
      </c>
    </row>
    <row r="93" spans="1:25" s="35" customFormat="1" ht="31.5">
      <c r="A93" s="200" t="s">
        <v>506</v>
      </c>
      <c r="B93" s="201" t="s">
        <v>508</v>
      </c>
      <c r="C93" s="192" t="s">
        <v>368</v>
      </c>
      <c r="D93" s="137" t="s">
        <v>368</v>
      </c>
      <c r="E93" s="137">
        <v>0</v>
      </c>
      <c r="F93" s="137">
        <v>0</v>
      </c>
      <c r="G93" s="137">
        <v>0</v>
      </c>
      <c r="H93" s="137">
        <v>0</v>
      </c>
      <c r="I93" s="137">
        <v>0</v>
      </c>
      <c r="J93" s="137">
        <v>0</v>
      </c>
      <c r="K93" s="137">
        <v>0</v>
      </c>
      <c r="L93" s="137">
        <v>0</v>
      </c>
      <c r="M93" s="137">
        <v>19.091999999999999</v>
      </c>
      <c r="N93" s="137">
        <v>0</v>
      </c>
      <c r="O93" s="137">
        <v>0</v>
      </c>
      <c r="P93" s="137">
        <v>0</v>
      </c>
      <c r="Q93" s="137">
        <v>0</v>
      </c>
      <c r="R93" s="137">
        <v>16</v>
      </c>
      <c r="S93" s="137">
        <v>0</v>
      </c>
      <c r="T93" s="137">
        <f t="shared" si="14"/>
        <v>19.091999999999999</v>
      </c>
      <c r="U93" s="137">
        <f t="shared" si="15"/>
        <v>0</v>
      </c>
      <c r="V93" s="137">
        <f t="shared" si="16"/>
        <v>0</v>
      </c>
      <c r="W93" s="137">
        <f t="shared" si="17"/>
        <v>0</v>
      </c>
      <c r="X93" s="137">
        <f t="shared" si="18"/>
        <v>0</v>
      </c>
      <c r="Y93" s="256">
        <f t="shared" si="19"/>
        <v>16</v>
      </c>
    </row>
    <row r="94" spans="1:25" s="55" customFormat="1" ht="47.25">
      <c r="A94" s="216" t="s">
        <v>509</v>
      </c>
      <c r="B94" s="223" t="s">
        <v>510</v>
      </c>
      <c r="C94" s="215" t="s">
        <v>368</v>
      </c>
      <c r="D94" s="242" t="s">
        <v>368</v>
      </c>
      <c r="E94" s="242">
        <v>0</v>
      </c>
      <c r="F94" s="242">
        <v>1</v>
      </c>
      <c r="G94" s="242">
        <v>0</v>
      </c>
      <c r="H94" s="242">
        <v>0</v>
      </c>
      <c r="I94" s="242">
        <v>0</v>
      </c>
      <c r="J94" s="242">
        <v>0</v>
      </c>
      <c r="K94" s="242">
        <v>0</v>
      </c>
      <c r="L94" s="242">
        <v>0</v>
      </c>
      <c r="M94" s="242">
        <v>1</v>
      </c>
      <c r="N94" s="242">
        <v>0</v>
      </c>
      <c r="O94" s="242">
        <v>0</v>
      </c>
      <c r="P94" s="242">
        <v>0</v>
      </c>
      <c r="Q94" s="242">
        <v>0</v>
      </c>
      <c r="R94" s="242">
        <v>0</v>
      </c>
      <c r="S94" s="242">
        <v>0</v>
      </c>
      <c r="T94" s="242">
        <f t="shared" si="14"/>
        <v>2</v>
      </c>
      <c r="U94" s="242">
        <f t="shared" si="15"/>
        <v>0</v>
      </c>
      <c r="V94" s="242">
        <f t="shared" si="16"/>
        <v>0</v>
      </c>
      <c r="W94" s="242">
        <f t="shared" si="17"/>
        <v>0</v>
      </c>
      <c r="X94" s="242">
        <f t="shared" si="18"/>
        <v>0</v>
      </c>
      <c r="Y94" s="252">
        <f t="shared" si="19"/>
        <v>0</v>
      </c>
    </row>
    <row r="95" spans="1:25" s="55" customFormat="1" ht="63">
      <c r="A95" s="216" t="s">
        <v>511</v>
      </c>
      <c r="B95" s="223" t="s">
        <v>512</v>
      </c>
      <c r="C95" s="215" t="s">
        <v>368</v>
      </c>
      <c r="D95" s="242" t="s">
        <v>368</v>
      </c>
      <c r="E95" s="242">
        <v>0</v>
      </c>
      <c r="F95" s="242">
        <v>2.9529376337623297</v>
      </c>
      <c r="G95" s="242">
        <v>0.5</v>
      </c>
      <c r="H95" s="242">
        <v>0</v>
      </c>
      <c r="I95" s="242">
        <v>0</v>
      </c>
      <c r="J95" s="242">
        <v>0</v>
      </c>
      <c r="K95" s="242">
        <v>0</v>
      </c>
      <c r="L95" s="242">
        <v>0</v>
      </c>
      <c r="M95" s="242">
        <v>0</v>
      </c>
      <c r="N95" s="242">
        <v>0</v>
      </c>
      <c r="O95" s="242">
        <v>0</v>
      </c>
      <c r="P95" s="242">
        <v>0</v>
      </c>
      <c r="Q95" s="242">
        <v>0</v>
      </c>
      <c r="R95" s="242">
        <v>0</v>
      </c>
      <c r="S95" s="242">
        <v>0</v>
      </c>
      <c r="T95" s="242">
        <f t="shared" si="14"/>
        <v>2.9529376337623297</v>
      </c>
      <c r="U95" s="242">
        <f t="shared" si="15"/>
        <v>0.5</v>
      </c>
      <c r="V95" s="242">
        <f t="shared" si="16"/>
        <v>0</v>
      </c>
      <c r="W95" s="242">
        <f t="shared" si="17"/>
        <v>0</v>
      </c>
      <c r="X95" s="242">
        <f t="shared" si="18"/>
        <v>0</v>
      </c>
      <c r="Y95" s="252">
        <f t="shared" si="19"/>
        <v>0</v>
      </c>
    </row>
    <row r="96" spans="1:25" s="263" customFormat="1" ht="63">
      <c r="A96" s="129" t="s">
        <v>364</v>
      </c>
      <c r="B96" s="130" t="s">
        <v>365</v>
      </c>
      <c r="C96" s="129" t="s">
        <v>275</v>
      </c>
      <c r="D96" s="137">
        <v>0</v>
      </c>
      <c r="E96" s="137"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7">
        <v>0</v>
      </c>
      <c r="R96" s="137">
        <v>0</v>
      </c>
      <c r="S96" s="137">
        <v>0</v>
      </c>
      <c r="T96" s="137">
        <v>0</v>
      </c>
      <c r="U96" s="137">
        <v>0</v>
      </c>
      <c r="V96" s="137">
        <v>0</v>
      </c>
      <c r="W96" s="137">
        <v>0</v>
      </c>
      <c r="X96" s="137">
        <v>0</v>
      </c>
      <c r="Y96" s="137">
        <v>0</v>
      </c>
    </row>
    <row r="97" spans="1:25" s="55" customFormat="1" ht="31.5">
      <c r="A97" s="239" t="s">
        <v>366</v>
      </c>
      <c r="B97" s="240" t="s">
        <v>367</v>
      </c>
      <c r="C97" s="239" t="s">
        <v>275</v>
      </c>
      <c r="D97" s="242">
        <v>0</v>
      </c>
      <c r="E97" s="242">
        <v>0</v>
      </c>
      <c r="F97" s="242">
        <v>43.31272281333333</v>
      </c>
      <c r="G97" s="242">
        <v>0</v>
      </c>
      <c r="H97" s="242">
        <v>0</v>
      </c>
      <c r="I97" s="242">
        <v>0</v>
      </c>
      <c r="J97" s="242">
        <v>0</v>
      </c>
      <c r="K97" s="242">
        <v>0</v>
      </c>
      <c r="L97" s="242">
        <v>0</v>
      </c>
      <c r="M97" s="242">
        <v>38.382866816925777</v>
      </c>
      <c r="N97" s="242">
        <v>0</v>
      </c>
      <c r="O97" s="242">
        <v>0</v>
      </c>
      <c r="P97" s="242">
        <v>0</v>
      </c>
      <c r="Q97" s="242">
        <v>0</v>
      </c>
      <c r="R97" s="242">
        <v>0</v>
      </c>
      <c r="S97" s="242">
        <v>0</v>
      </c>
      <c r="T97" s="242">
        <f>F97+M97</f>
        <v>81.695589630259107</v>
      </c>
      <c r="U97" s="242">
        <v>0</v>
      </c>
      <c r="V97" s="242">
        <v>0</v>
      </c>
      <c r="W97" s="242">
        <v>0</v>
      </c>
      <c r="X97" s="242">
        <v>0</v>
      </c>
      <c r="Y97" s="242">
        <v>0</v>
      </c>
    </row>
    <row r="98" spans="1:25" s="35" customFormat="1">
      <c r="A98" s="200" t="s">
        <v>417</v>
      </c>
      <c r="B98" s="201" t="s">
        <v>418</v>
      </c>
      <c r="C98" s="192" t="s">
        <v>368</v>
      </c>
      <c r="D98" s="137" t="s">
        <v>368</v>
      </c>
      <c r="E98" s="137">
        <v>0</v>
      </c>
      <c r="F98" s="137">
        <v>0.84618333999999995</v>
      </c>
      <c r="G98" s="137">
        <v>0</v>
      </c>
      <c r="H98" s="137">
        <v>0</v>
      </c>
      <c r="I98" s="137">
        <v>0</v>
      </c>
      <c r="J98" s="137">
        <v>0</v>
      </c>
      <c r="K98" s="137">
        <v>0</v>
      </c>
      <c r="L98" s="137">
        <v>0</v>
      </c>
      <c r="M98" s="137">
        <v>0.46643393694559998</v>
      </c>
      <c r="N98" s="137">
        <v>0</v>
      </c>
      <c r="O98" s="137">
        <v>0</v>
      </c>
      <c r="P98" s="137">
        <v>0</v>
      </c>
      <c r="Q98" s="137">
        <v>0</v>
      </c>
      <c r="R98" s="137">
        <v>0</v>
      </c>
      <c r="S98" s="137">
        <v>0</v>
      </c>
      <c r="T98" s="137">
        <f>F98+M98</f>
        <v>1.3126172769455999</v>
      </c>
      <c r="U98" s="137">
        <v>0</v>
      </c>
      <c r="V98" s="137">
        <v>0</v>
      </c>
      <c r="W98" s="137">
        <v>0</v>
      </c>
      <c r="X98" s="137">
        <v>0</v>
      </c>
      <c r="Y98" s="137">
        <v>0</v>
      </c>
    </row>
    <row r="99" spans="1:25" s="35" customFormat="1">
      <c r="A99" s="200" t="s">
        <v>420</v>
      </c>
      <c r="B99" s="201" t="s">
        <v>421</v>
      </c>
      <c r="C99" s="192" t="s">
        <v>368</v>
      </c>
      <c r="D99" s="137" t="s">
        <v>368</v>
      </c>
      <c r="E99" s="137">
        <v>0</v>
      </c>
      <c r="F99" s="137">
        <v>0.54035</v>
      </c>
      <c r="G99" s="137">
        <v>0</v>
      </c>
      <c r="H99" s="137">
        <v>0</v>
      </c>
      <c r="I99" s="137">
        <v>0</v>
      </c>
      <c r="J99" s="137">
        <v>0</v>
      </c>
      <c r="K99" s="137">
        <v>0</v>
      </c>
      <c r="L99" s="137">
        <v>0</v>
      </c>
      <c r="M99" s="137">
        <v>0</v>
      </c>
      <c r="N99" s="137">
        <v>0</v>
      </c>
      <c r="O99" s="137">
        <v>0</v>
      </c>
      <c r="P99" s="137">
        <v>0</v>
      </c>
      <c r="Q99" s="137">
        <v>0</v>
      </c>
      <c r="R99" s="137">
        <v>0</v>
      </c>
      <c r="S99" s="137">
        <v>0</v>
      </c>
      <c r="T99" s="137">
        <f t="shared" ref="T99:T116" si="20">F99+M99</f>
        <v>0.54035</v>
      </c>
      <c r="U99" s="137">
        <v>0</v>
      </c>
      <c r="V99" s="137">
        <v>0</v>
      </c>
      <c r="W99" s="137">
        <v>0</v>
      </c>
      <c r="X99" s="137">
        <v>0</v>
      </c>
      <c r="Y99" s="137">
        <v>0</v>
      </c>
    </row>
    <row r="100" spans="1:25" s="35" customFormat="1" ht="31.5">
      <c r="A100" s="200" t="s">
        <v>422</v>
      </c>
      <c r="B100" s="201" t="s">
        <v>423</v>
      </c>
      <c r="C100" s="192" t="s">
        <v>368</v>
      </c>
      <c r="D100" s="137" t="s">
        <v>368</v>
      </c>
      <c r="E100" s="137">
        <v>0</v>
      </c>
      <c r="F100" s="137">
        <v>7.2649999999999997</v>
      </c>
      <c r="G100" s="137">
        <v>0</v>
      </c>
      <c r="H100" s="137">
        <v>0</v>
      </c>
      <c r="I100" s="137">
        <v>0</v>
      </c>
      <c r="J100" s="137">
        <v>0</v>
      </c>
      <c r="K100" s="137">
        <v>0</v>
      </c>
      <c r="L100" s="137">
        <v>0</v>
      </c>
      <c r="M100" s="137">
        <v>7.3238706666666697</v>
      </c>
      <c r="N100" s="137">
        <v>0</v>
      </c>
      <c r="O100" s="137">
        <v>0</v>
      </c>
      <c r="P100" s="137">
        <v>0</v>
      </c>
      <c r="Q100" s="137">
        <v>0</v>
      </c>
      <c r="R100" s="137">
        <v>0</v>
      </c>
      <c r="S100" s="137">
        <v>0</v>
      </c>
      <c r="T100" s="137">
        <f t="shared" si="20"/>
        <v>14.588870666666669</v>
      </c>
      <c r="U100" s="137">
        <v>0</v>
      </c>
      <c r="V100" s="137">
        <v>0</v>
      </c>
      <c r="W100" s="137">
        <v>0</v>
      </c>
      <c r="X100" s="137">
        <v>0</v>
      </c>
      <c r="Y100" s="137">
        <v>0</v>
      </c>
    </row>
    <row r="101" spans="1:25" s="35" customFormat="1" ht="31.5">
      <c r="A101" s="200" t="s">
        <v>424</v>
      </c>
      <c r="B101" s="201" t="s">
        <v>425</v>
      </c>
      <c r="C101" s="192" t="s">
        <v>368</v>
      </c>
      <c r="D101" s="137" t="s">
        <v>368</v>
      </c>
      <c r="E101" s="137">
        <v>0</v>
      </c>
      <c r="F101" s="137">
        <v>16.453138339999999</v>
      </c>
      <c r="G101" s="137">
        <v>0</v>
      </c>
      <c r="H101" s="137">
        <v>0</v>
      </c>
      <c r="I101" s="137">
        <v>0</v>
      </c>
      <c r="J101" s="137">
        <v>0</v>
      </c>
      <c r="K101" s="137">
        <v>0</v>
      </c>
      <c r="L101" s="137">
        <v>0</v>
      </c>
      <c r="M101" s="137">
        <v>0</v>
      </c>
      <c r="N101" s="137">
        <v>0</v>
      </c>
      <c r="O101" s="137">
        <v>0</v>
      </c>
      <c r="P101" s="137">
        <v>0</v>
      </c>
      <c r="Q101" s="137">
        <v>0</v>
      </c>
      <c r="R101" s="137">
        <v>0</v>
      </c>
      <c r="S101" s="137">
        <v>0</v>
      </c>
      <c r="T101" s="137">
        <f t="shared" si="20"/>
        <v>16.453138339999999</v>
      </c>
      <c r="U101" s="137">
        <v>0</v>
      </c>
      <c r="V101" s="137">
        <v>0</v>
      </c>
      <c r="W101" s="137">
        <v>0</v>
      </c>
      <c r="X101" s="137">
        <v>0</v>
      </c>
      <c r="Y101" s="137">
        <v>0</v>
      </c>
    </row>
    <row r="102" spans="1:25" s="35" customFormat="1">
      <c r="A102" s="200" t="s">
        <v>426</v>
      </c>
      <c r="B102" s="201" t="s">
        <v>427</v>
      </c>
      <c r="C102" s="192" t="s">
        <v>368</v>
      </c>
      <c r="D102" s="137" t="s">
        <v>368</v>
      </c>
      <c r="E102" s="137">
        <v>0</v>
      </c>
      <c r="F102" s="137">
        <v>0</v>
      </c>
      <c r="G102" s="137">
        <v>0</v>
      </c>
      <c r="H102" s="137">
        <v>0</v>
      </c>
      <c r="I102" s="137">
        <v>0</v>
      </c>
      <c r="J102" s="137">
        <v>0</v>
      </c>
      <c r="K102" s="137">
        <v>0</v>
      </c>
      <c r="L102" s="137">
        <v>0</v>
      </c>
      <c r="M102" s="137">
        <v>8.9604080800000006</v>
      </c>
      <c r="N102" s="137">
        <v>0</v>
      </c>
      <c r="O102" s="137">
        <v>0</v>
      </c>
      <c r="P102" s="137">
        <v>0</v>
      </c>
      <c r="Q102" s="137">
        <v>0</v>
      </c>
      <c r="R102" s="137">
        <v>0</v>
      </c>
      <c r="S102" s="137">
        <v>0</v>
      </c>
      <c r="T102" s="137">
        <f t="shared" si="20"/>
        <v>8.9604080800000006</v>
      </c>
      <c r="U102" s="137">
        <v>0</v>
      </c>
      <c r="V102" s="137">
        <v>0</v>
      </c>
      <c r="W102" s="137">
        <v>0</v>
      </c>
      <c r="X102" s="137">
        <v>0</v>
      </c>
      <c r="Y102" s="137">
        <v>0</v>
      </c>
    </row>
    <row r="103" spans="1:25" s="35" customFormat="1">
      <c r="A103" s="200" t="s">
        <v>428</v>
      </c>
      <c r="B103" s="201" t="s">
        <v>429</v>
      </c>
      <c r="C103" s="192" t="s">
        <v>368</v>
      </c>
      <c r="D103" s="137" t="s">
        <v>368</v>
      </c>
      <c r="E103" s="137">
        <v>0</v>
      </c>
      <c r="F103" s="137">
        <v>1.94944446</v>
      </c>
      <c r="G103" s="137">
        <v>0</v>
      </c>
      <c r="H103" s="137">
        <v>0</v>
      </c>
      <c r="I103" s="137">
        <v>0</v>
      </c>
      <c r="J103" s="137">
        <v>0</v>
      </c>
      <c r="K103" s="137">
        <v>0</v>
      </c>
      <c r="L103" s="137">
        <v>0</v>
      </c>
      <c r="M103" s="137">
        <v>2.1704800230879999</v>
      </c>
      <c r="N103" s="137">
        <v>0</v>
      </c>
      <c r="O103" s="137">
        <v>0</v>
      </c>
      <c r="P103" s="137">
        <v>0</v>
      </c>
      <c r="Q103" s="137">
        <v>0</v>
      </c>
      <c r="R103" s="137">
        <v>0</v>
      </c>
      <c r="S103" s="137">
        <v>0</v>
      </c>
      <c r="T103" s="137">
        <f t="shared" si="20"/>
        <v>4.119924483088</v>
      </c>
      <c r="U103" s="137">
        <v>0</v>
      </c>
      <c r="V103" s="137">
        <v>0</v>
      </c>
      <c r="W103" s="137">
        <v>0</v>
      </c>
      <c r="X103" s="137">
        <v>0</v>
      </c>
      <c r="Y103" s="137">
        <v>0</v>
      </c>
    </row>
    <row r="104" spans="1:25" s="35" customFormat="1" ht="31.5">
      <c r="A104" s="200" t="s">
        <v>430</v>
      </c>
      <c r="B104" s="201" t="s">
        <v>431</v>
      </c>
      <c r="C104" s="192" t="s">
        <v>368</v>
      </c>
      <c r="D104" s="137" t="s">
        <v>368</v>
      </c>
      <c r="E104" s="137">
        <v>0</v>
      </c>
      <c r="F104" s="137">
        <v>0</v>
      </c>
      <c r="G104" s="137">
        <v>0</v>
      </c>
      <c r="H104" s="137">
        <v>0</v>
      </c>
      <c r="I104" s="137">
        <v>0</v>
      </c>
      <c r="J104" s="137">
        <v>0</v>
      </c>
      <c r="K104" s="137">
        <v>0</v>
      </c>
      <c r="L104" s="137">
        <v>0</v>
      </c>
      <c r="M104" s="137">
        <v>7.6391625000000003</v>
      </c>
      <c r="N104" s="137">
        <v>0</v>
      </c>
      <c r="O104" s="137">
        <v>0</v>
      </c>
      <c r="P104" s="137">
        <v>0</v>
      </c>
      <c r="Q104" s="137">
        <v>0</v>
      </c>
      <c r="R104" s="137">
        <v>0</v>
      </c>
      <c r="S104" s="137">
        <v>0</v>
      </c>
      <c r="T104" s="137">
        <f t="shared" si="20"/>
        <v>7.6391625000000003</v>
      </c>
      <c r="U104" s="137">
        <v>0</v>
      </c>
      <c r="V104" s="137">
        <v>0</v>
      </c>
      <c r="W104" s="137">
        <v>0</v>
      </c>
      <c r="X104" s="137">
        <v>0</v>
      </c>
      <c r="Y104" s="137">
        <v>0</v>
      </c>
    </row>
    <row r="105" spans="1:25" s="35" customFormat="1" ht="31.5">
      <c r="A105" s="200" t="s">
        <v>432</v>
      </c>
      <c r="B105" s="201" t="s">
        <v>433</v>
      </c>
      <c r="C105" s="192" t="s">
        <v>368</v>
      </c>
      <c r="D105" s="137" t="s">
        <v>368</v>
      </c>
      <c r="E105" s="137">
        <v>0</v>
      </c>
      <c r="F105" s="137">
        <v>1.1787000000000001</v>
      </c>
      <c r="G105" s="137">
        <v>0</v>
      </c>
      <c r="H105" s="137">
        <v>0</v>
      </c>
      <c r="I105" s="137">
        <v>0</v>
      </c>
      <c r="J105" s="137">
        <v>0</v>
      </c>
      <c r="K105" s="137">
        <v>0</v>
      </c>
      <c r="L105" s="137">
        <v>0</v>
      </c>
      <c r="M105" s="137">
        <v>0.59911248800000005</v>
      </c>
      <c r="N105" s="137">
        <v>0</v>
      </c>
      <c r="O105" s="137">
        <v>0</v>
      </c>
      <c r="P105" s="137">
        <v>0</v>
      </c>
      <c r="Q105" s="137">
        <v>0</v>
      </c>
      <c r="R105" s="137">
        <v>0</v>
      </c>
      <c r="S105" s="137">
        <v>0</v>
      </c>
      <c r="T105" s="137">
        <f t="shared" si="20"/>
        <v>1.7778124880000001</v>
      </c>
      <c r="U105" s="137">
        <v>0</v>
      </c>
      <c r="V105" s="137">
        <v>0</v>
      </c>
      <c r="W105" s="137">
        <v>0</v>
      </c>
      <c r="X105" s="137">
        <v>0</v>
      </c>
      <c r="Y105" s="137">
        <v>0</v>
      </c>
    </row>
    <row r="106" spans="1:25" s="35" customFormat="1" ht="31.5">
      <c r="A106" s="200" t="s">
        <v>434</v>
      </c>
      <c r="B106" s="201" t="s">
        <v>435</v>
      </c>
      <c r="C106" s="192" t="s">
        <v>368</v>
      </c>
      <c r="D106" s="137" t="s">
        <v>368</v>
      </c>
      <c r="E106" s="137">
        <v>0</v>
      </c>
      <c r="F106" s="137">
        <v>3.7334058300000001</v>
      </c>
      <c r="G106" s="137">
        <v>0</v>
      </c>
      <c r="H106" s="137">
        <v>0</v>
      </c>
      <c r="I106" s="137">
        <v>0</v>
      </c>
      <c r="J106" s="137">
        <v>0</v>
      </c>
      <c r="K106" s="137">
        <v>0</v>
      </c>
      <c r="L106" s="137">
        <v>0</v>
      </c>
      <c r="M106" s="137">
        <v>0</v>
      </c>
      <c r="N106" s="137">
        <v>0</v>
      </c>
      <c r="O106" s="137">
        <v>0</v>
      </c>
      <c r="P106" s="137">
        <v>0</v>
      </c>
      <c r="Q106" s="137">
        <v>0</v>
      </c>
      <c r="R106" s="137">
        <v>0</v>
      </c>
      <c r="S106" s="137">
        <v>0</v>
      </c>
      <c r="T106" s="137">
        <f t="shared" si="20"/>
        <v>3.7334058300000001</v>
      </c>
      <c r="U106" s="137">
        <v>0</v>
      </c>
      <c r="V106" s="137">
        <v>0</v>
      </c>
      <c r="W106" s="137">
        <v>0</v>
      </c>
      <c r="X106" s="137">
        <v>0</v>
      </c>
      <c r="Y106" s="137">
        <v>0</v>
      </c>
    </row>
    <row r="107" spans="1:25" s="35" customFormat="1">
      <c r="A107" s="200" t="s">
        <v>436</v>
      </c>
      <c r="B107" s="201" t="s">
        <v>437</v>
      </c>
      <c r="C107" s="192" t="s">
        <v>368</v>
      </c>
      <c r="D107" s="137" t="s">
        <v>368</v>
      </c>
      <c r="E107" s="137">
        <v>0</v>
      </c>
      <c r="F107" s="137">
        <v>1.545725</v>
      </c>
      <c r="G107" s="137">
        <v>0</v>
      </c>
      <c r="H107" s="137">
        <v>0</v>
      </c>
      <c r="I107" s="137">
        <v>0</v>
      </c>
      <c r="J107" s="137">
        <v>0</v>
      </c>
      <c r="K107" s="137">
        <v>0</v>
      </c>
      <c r="L107" s="137">
        <v>0</v>
      </c>
      <c r="M107" s="137">
        <v>0</v>
      </c>
      <c r="N107" s="137">
        <v>0</v>
      </c>
      <c r="O107" s="137">
        <v>0</v>
      </c>
      <c r="P107" s="137">
        <v>0</v>
      </c>
      <c r="Q107" s="137">
        <v>0</v>
      </c>
      <c r="R107" s="137">
        <v>0</v>
      </c>
      <c r="S107" s="137">
        <v>0</v>
      </c>
      <c r="T107" s="137">
        <f t="shared" si="20"/>
        <v>1.545725</v>
      </c>
      <c r="U107" s="137">
        <v>0</v>
      </c>
      <c r="V107" s="137">
        <v>0</v>
      </c>
      <c r="W107" s="137">
        <v>0</v>
      </c>
      <c r="X107" s="137">
        <v>0</v>
      </c>
      <c r="Y107" s="137">
        <v>0</v>
      </c>
    </row>
    <row r="108" spans="1:25" s="35" customFormat="1">
      <c r="A108" s="200" t="s">
        <v>438</v>
      </c>
      <c r="B108" s="201" t="s">
        <v>439</v>
      </c>
      <c r="C108" s="192" t="s">
        <v>368</v>
      </c>
      <c r="D108" s="137" t="s">
        <v>368</v>
      </c>
      <c r="E108" s="137">
        <v>0</v>
      </c>
      <c r="F108" s="137">
        <v>3.895375</v>
      </c>
      <c r="G108" s="137">
        <v>0</v>
      </c>
      <c r="H108" s="137">
        <v>0</v>
      </c>
      <c r="I108" s="137">
        <v>0</v>
      </c>
      <c r="J108" s="137">
        <v>0</v>
      </c>
      <c r="K108" s="137">
        <v>0</v>
      </c>
      <c r="L108" s="137">
        <v>0</v>
      </c>
      <c r="M108" s="137">
        <v>0</v>
      </c>
      <c r="N108" s="137">
        <v>0</v>
      </c>
      <c r="O108" s="137">
        <v>0</v>
      </c>
      <c r="P108" s="137">
        <v>0</v>
      </c>
      <c r="Q108" s="137">
        <v>0</v>
      </c>
      <c r="R108" s="137">
        <v>0</v>
      </c>
      <c r="S108" s="137">
        <v>0</v>
      </c>
      <c r="T108" s="137">
        <f t="shared" si="20"/>
        <v>3.895375</v>
      </c>
      <c r="U108" s="137">
        <v>0</v>
      </c>
      <c r="V108" s="137">
        <v>0</v>
      </c>
      <c r="W108" s="137">
        <v>0</v>
      </c>
      <c r="X108" s="137">
        <v>0</v>
      </c>
      <c r="Y108" s="137">
        <v>0</v>
      </c>
    </row>
    <row r="109" spans="1:25" s="35" customFormat="1">
      <c r="A109" s="200" t="s">
        <v>440</v>
      </c>
      <c r="B109" s="201" t="s">
        <v>441</v>
      </c>
      <c r="C109" s="192" t="s">
        <v>368</v>
      </c>
      <c r="D109" s="137" t="s">
        <v>368</v>
      </c>
      <c r="E109" s="137">
        <v>0</v>
      </c>
      <c r="F109" s="137">
        <v>2.5625000099999999</v>
      </c>
      <c r="G109" s="137">
        <v>0</v>
      </c>
      <c r="H109" s="137">
        <v>0</v>
      </c>
      <c r="I109" s="137">
        <v>0</v>
      </c>
      <c r="J109" s="137">
        <v>0</v>
      </c>
      <c r="K109" s="137">
        <v>0</v>
      </c>
      <c r="L109" s="137">
        <v>0</v>
      </c>
      <c r="M109" s="137">
        <v>0</v>
      </c>
      <c r="N109" s="137">
        <v>0</v>
      </c>
      <c r="O109" s="137">
        <v>0</v>
      </c>
      <c r="P109" s="137">
        <v>0</v>
      </c>
      <c r="Q109" s="137">
        <v>0</v>
      </c>
      <c r="R109" s="137">
        <v>0</v>
      </c>
      <c r="S109" s="137">
        <v>0</v>
      </c>
      <c r="T109" s="137">
        <f t="shared" si="20"/>
        <v>2.5625000099999999</v>
      </c>
      <c r="U109" s="137">
        <v>0</v>
      </c>
      <c r="V109" s="137">
        <v>0</v>
      </c>
      <c r="W109" s="137">
        <v>0</v>
      </c>
      <c r="X109" s="137">
        <v>0</v>
      </c>
      <c r="Y109" s="137">
        <v>0</v>
      </c>
    </row>
    <row r="110" spans="1:25" s="35" customFormat="1" ht="31.5">
      <c r="A110" s="200" t="s">
        <v>442</v>
      </c>
      <c r="B110" s="201" t="s">
        <v>443</v>
      </c>
      <c r="C110" s="192" t="s">
        <v>368</v>
      </c>
      <c r="D110" s="137" t="s">
        <v>368</v>
      </c>
      <c r="E110" s="137">
        <v>0</v>
      </c>
      <c r="F110" s="137">
        <v>0</v>
      </c>
      <c r="G110" s="137">
        <v>0</v>
      </c>
      <c r="H110" s="137">
        <v>0</v>
      </c>
      <c r="I110" s="137">
        <v>0</v>
      </c>
      <c r="J110" s="137">
        <v>0</v>
      </c>
      <c r="K110" s="137">
        <v>0</v>
      </c>
      <c r="L110" s="137">
        <v>0</v>
      </c>
      <c r="M110" s="137">
        <v>4.6556350000000002</v>
      </c>
      <c r="N110" s="137">
        <v>0</v>
      </c>
      <c r="O110" s="137">
        <v>0</v>
      </c>
      <c r="P110" s="137">
        <v>0</v>
      </c>
      <c r="Q110" s="137">
        <v>0</v>
      </c>
      <c r="R110" s="137">
        <v>0</v>
      </c>
      <c r="S110" s="137">
        <v>0</v>
      </c>
      <c r="T110" s="137">
        <f t="shared" si="20"/>
        <v>4.6556350000000002</v>
      </c>
      <c r="U110" s="137">
        <v>0</v>
      </c>
      <c r="V110" s="137">
        <v>0</v>
      </c>
      <c r="W110" s="137">
        <v>0</v>
      </c>
      <c r="X110" s="137">
        <v>0</v>
      </c>
      <c r="Y110" s="137">
        <v>0</v>
      </c>
    </row>
    <row r="111" spans="1:25" s="35" customFormat="1" ht="63">
      <c r="A111" s="200" t="s">
        <v>444</v>
      </c>
      <c r="B111" s="204" t="s">
        <v>445</v>
      </c>
      <c r="C111" s="192" t="s">
        <v>368</v>
      </c>
      <c r="D111" s="137" t="s">
        <v>368</v>
      </c>
      <c r="E111" s="137">
        <v>0</v>
      </c>
      <c r="F111" s="137">
        <v>1.1710416666666668</v>
      </c>
      <c r="G111" s="137">
        <v>0</v>
      </c>
      <c r="H111" s="137">
        <v>0</v>
      </c>
      <c r="I111" s="137">
        <v>0</v>
      </c>
      <c r="J111" s="137">
        <v>0</v>
      </c>
      <c r="K111" s="137">
        <v>0</v>
      </c>
      <c r="L111" s="137">
        <v>0</v>
      </c>
      <c r="M111" s="137">
        <v>0</v>
      </c>
      <c r="N111" s="137">
        <v>0</v>
      </c>
      <c r="O111" s="137">
        <v>0</v>
      </c>
      <c r="P111" s="137">
        <v>0</v>
      </c>
      <c r="Q111" s="137">
        <v>0</v>
      </c>
      <c r="R111" s="137">
        <v>0</v>
      </c>
      <c r="S111" s="137">
        <v>0</v>
      </c>
      <c r="T111" s="137">
        <f t="shared" si="20"/>
        <v>1.1710416666666668</v>
      </c>
      <c r="U111" s="137">
        <v>0</v>
      </c>
      <c r="V111" s="137">
        <v>0</v>
      </c>
      <c r="W111" s="137">
        <v>0</v>
      </c>
      <c r="X111" s="137">
        <v>0</v>
      </c>
      <c r="Y111" s="137">
        <v>0</v>
      </c>
    </row>
    <row r="112" spans="1:25" s="35" customFormat="1">
      <c r="A112" s="200" t="s">
        <v>446</v>
      </c>
      <c r="B112" s="201" t="s">
        <v>447</v>
      </c>
      <c r="C112" s="192" t="s">
        <v>368</v>
      </c>
      <c r="D112" s="137" t="s">
        <v>368</v>
      </c>
      <c r="E112" s="137">
        <v>0</v>
      </c>
      <c r="F112" s="137">
        <v>5.8875084000000001E-2</v>
      </c>
      <c r="G112" s="137">
        <v>0</v>
      </c>
      <c r="H112" s="137">
        <v>0</v>
      </c>
      <c r="I112" s="137">
        <v>0</v>
      </c>
      <c r="J112" s="137">
        <v>0</v>
      </c>
      <c r="K112" s="137">
        <v>0</v>
      </c>
      <c r="L112" s="137">
        <v>0</v>
      </c>
      <c r="M112" s="137">
        <v>0</v>
      </c>
      <c r="N112" s="137">
        <v>0</v>
      </c>
      <c r="O112" s="137">
        <v>0</v>
      </c>
      <c r="P112" s="137">
        <v>0</v>
      </c>
      <c r="Q112" s="137">
        <v>0</v>
      </c>
      <c r="R112" s="137">
        <v>0</v>
      </c>
      <c r="S112" s="137">
        <v>0</v>
      </c>
      <c r="T112" s="137">
        <f t="shared" si="20"/>
        <v>5.8875084000000001E-2</v>
      </c>
      <c r="U112" s="137">
        <v>0</v>
      </c>
      <c r="V112" s="137">
        <v>0</v>
      </c>
      <c r="W112" s="137">
        <v>0</v>
      </c>
      <c r="X112" s="137">
        <v>0</v>
      </c>
      <c r="Y112" s="137">
        <v>0</v>
      </c>
    </row>
    <row r="113" spans="1:37" s="35" customFormat="1">
      <c r="A113" s="200" t="s">
        <v>448</v>
      </c>
      <c r="B113" s="201" t="s">
        <v>449</v>
      </c>
      <c r="C113" s="192" t="s">
        <v>368</v>
      </c>
      <c r="D113" s="137" t="s">
        <v>368</v>
      </c>
      <c r="E113" s="137">
        <v>0</v>
      </c>
      <c r="F113" s="137">
        <v>0.27008324933333322</v>
      </c>
      <c r="G113" s="137">
        <v>0</v>
      </c>
      <c r="H113" s="137">
        <v>0</v>
      </c>
      <c r="I113" s="137">
        <v>0</v>
      </c>
      <c r="J113" s="137">
        <v>0</v>
      </c>
      <c r="K113" s="137">
        <v>0</v>
      </c>
      <c r="L113" s="137">
        <v>0</v>
      </c>
      <c r="M113" s="137">
        <v>0.45201794950230401</v>
      </c>
      <c r="N113" s="137">
        <v>0</v>
      </c>
      <c r="O113" s="137">
        <v>0</v>
      </c>
      <c r="P113" s="137">
        <v>0</v>
      </c>
      <c r="Q113" s="137">
        <v>0</v>
      </c>
      <c r="R113" s="137">
        <v>0</v>
      </c>
      <c r="S113" s="137">
        <v>0</v>
      </c>
      <c r="T113" s="137">
        <f t="shared" si="20"/>
        <v>0.72210119883563717</v>
      </c>
      <c r="U113" s="137">
        <v>0</v>
      </c>
      <c r="V113" s="137">
        <v>0</v>
      </c>
      <c r="W113" s="137">
        <v>0</v>
      </c>
      <c r="X113" s="137">
        <v>0</v>
      </c>
      <c r="Y113" s="137">
        <v>0</v>
      </c>
    </row>
    <row r="114" spans="1:37" s="35" customFormat="1" ht="31.5">
      <c r="A114" s="200" t="s">
        <v>450</v>
      </c>
      <c r="B114" s="201" t="s">
        <v>451</v>
      </c>
      <c r="C114" s="192" t="s">
        <v>368</v>
      </c>
      <c r="D114" s="137" t="s">
        <v>368</v>
      </c>
      <c r="E114" s="137">
        <v>0</v>
      </c>
      <c r="F114" s="137">
        <v>1.8429008333333332</v>
      </c>
      <c r="G114" s="137">
        <v>0</v>
      </c>
      <c r="H114" s="137">
        <v>0</v>
      </c>
      <c r="I114" s="137">
        <v>0</v>
      </c>
      <c r="J114" s="137">
        <v>0</v>
      </c>
      <c r="K114" s="137">
        <v>0</v>
      </c>
      <c r="L114" s="137">
        <v>0</v>
      </c>
      <c r="M114" s="137">
        <v>0</v>
      </c>
      <c r="N114" s="137">
        <v>0</v>
      </c>
      <c r="O114" s="137">
        <v>0</v>
      </c>
      <c r="P114" s="137">
        <v>0</v>
      </c>
      <c r="Q114" s="137">
        <v>0</v>
      </c>
      <c r="R114" s="137">
        <v>0</v>
      </c>
      <c r="S114" s="137">
        <v>0</v>
      </c>
      <c r="T114" s="137">
        <f t="shared" si="20"/>
        <v>1.8429008333333332</v>
      </c>
      <c r="U114" s="137">
        <v>0</v>
      </c>
      <c r="V114" s="137">
        <v>0</v>
      </c>
      <c r="W114" s="137">
        <v>0</v>
      </c>
      <c r="X114" s="137">
        <v>0</v>
      </c>
      <c r="Y114" s="137">
        <v>0</v>
      </c>
    </row>
    <row r="115" spans="1:37" s="35" customFormat="1" ht="31.5">
      <c r="A115" s="200" t="s">
        <v>452</v>
      </c>
      <c r="B115" s="204" t="s">
        <v>453</v>
      </c>
      <c r="C115" s="192" t="s">
        <v>368</v>
      </c>
      <c r="D115" s="137" t="s">
        <v>368</v>
      </c>
      <c r="E115" s="137">
        <v>0</v>
      </c>
      <c r="F115" s="137">
        <v>0</v>
      </c>
      <c r="G115" s="137">
        <v>0</v>
      </c>
      <c r="H115" s="137">
        <v>0</v>
      </c>
      <c r="I115" s="137">
        <v>0</v>
      </c>
      <c r="J115" s="137">
        <v>0</v>
      </c>
      <c r="K115" s="137">
        <v>0</v>
      </c>
      <c r="L115" s="137">
        <v>0</v>
      </c>
      <c r="M115" s="137">
        <v>0</v>
      </c>
      <c r="N115" s="137">
        <v>0</v>
      </c>
      <c r="O115" s="137">
        <v>0</v>
      </c>
      <c r="P115" s="137">
        <v>0</v>
      </c>
      <c r="Q115" s="137">
        <v>0</v>
      </c>
      <c r="R115" s="137">
        <v>0</v>
      </c>
      <c r="S115" s="137">
        <v>0</v>
      </c>
      <c r="T115" s="137">
        <f t="shared" si="20"/>
        <v>0</v>
      </c>
      <c r="U115" s="137">
        <v>0</v>
      </c>
      <c r="V115" s="137">
        <v>0</v>
      </c>
      <c r="W115" s="137">
        <v>0</v>
      </c>
      <c r="X115" s="137">
        <v>0</v>
      </c>
      <c r="Y115" s="137">
        <v>0</v>
      </c>
    </row>
    <row r="116" spans="1:37" s="35" customFormat="1" ht="47.25">
      <c r="A116" s="200" t="s">
        <v>454</v>
      </c>
      <c r="B116" s="201" t="s">
        <v>455</v>
      </c>
      <c r="C116" s="192" t="s">
        <v>368</v>
      </c>
      <c r="D116" s="137" t="s">
        <v>368</v>
      </c>
      <c r="E116" s="137">
        <v>0</v>
      </c>
      <c r="F116" s="137">
        <v>0</v>
      </c>
      <c r="G116" s="137">
        <v>0</v>
      </c>
      <c r="H116" s="137">
        <v>0</v>
      </c>
      <c r="I116" s="137">
        <v>0</v>
      </c>
      <c r="J116" s="137">
        <v>0</v>
      </c>
      <c r="K116" s="137">
        <v>0</v>
      </c>
      <c r="L116" s="137">
        <v>0</v>
      </c>
      <c r="M116" s="137">
        <v>6.1157461727232008</v>
      </c>
      <c r="N116" s="137">
        <v>0</v>
      </c>
      <c r="O116" s="137">
        <v>0</v>
      </c>
      <c r="P116" s="137">
        <v>0</v>
      </c>
      <c r="Q116" s="137">
        <v>0</v>
      </c>
      <c r="R116" s="137">
        <v>0</v>
      </c>
      <c r="S116" s="137">
        <v>0</v>
      </c>
      <c r="T116" s="137">
        <f t="shared" si="20"/>
        <v>6.1157461727232008</v>
      </c>
      <c r="U116" s="137">
        <v>0</v>
      </c>
      <c r="V116" s="137">
        <v>0</v>
      </c>
      <c r="W116" s="137">
        <v>0</v>
      </c>
      <c r="X116" s="137">
        <v>0</v>
      </c>
      <c r="Y116" s="137">
        <v>0</v>
      </c>
    </row>
    <row r="117" spans="1:37" s="35" customFormat="1">
      <c r="A117" s="146"/>
      <c r="B117" s="114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</row>
    <row r="118" spans="1:37" s="35" customFormat="1">
      <c r="A118" s="146"/>
      <c r="B118" s="114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</row>
    <row r="119" spans="1:37" s="35" customFormat="1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</row>
    <row r="120" spans="1:37" s="35" customFormat="1" ht="19.5" customHeight="1">
      <c r="A120" s="287" t="s">
        <v>228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</row>
    <row r="121" spans="1:37" ht="19.5" customHeight="1">
      <c r="A121" s="287" t="s">
        <v>226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</row>
    <row r="122" spans="1:37" s="35" customFormat="1" ht="55.5" customHeight="1">
      <c r="A122" s="307" t="s">
        <v>272</v>
      </c>
      <c r="B122" s="307"/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</row>
    <row r="123" spans="1:37" s="35" customFormat="1" ht="55.5" customHeight="1">
      <c r="A123" s="277" t="s">
        <v>271</v>
      </c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</row>
    <row r="124" spans="1:37" ht="38.25" customHeight="1">
      <c r="A124" s="275" t="s">
        <v>263</v>
      </c>
      <c r="B124" s="275"/>
      <c r="C124" s="275"/>
      <c r="D124" s="275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</row>
    <row r="125" spans="1:37" ht="20.25" customHeight="1">
      <c r="A125" s="275" t="s">
        <v>205</v>
      </c>
      <c r="B125" s="275"/>
      <c r="C125" s="275"/>
      <c r="D125" s="275"/>
      <c r="E125" s="275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  <c r="X125" s="275"/>
      <c r="Y125" s="275"/>
    </row>
    <row r="126" spans="1:37" ht="19.5" customHeight="1">
      <c r="A126" s="275" t="s">
        <v>257</v>
      </c>
      <c r="B126" s="275"/>
      <c r="C126" s="275"/>
      <c r="D126" s="275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5"/>
    </row>
    <row r="127" spans="1:37" ht="20.25" customHeight="1">
      <c r="A127" s="275" t="s">
        <v>206</v>
      </c>
      <c r="B127" s="275"/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275"/>
      <c r="X127" s="275"/>
      <c r="Y127" s="275"/>
    </row>
    <row r="128" spans="1:37" ht="46.5" customHeight="1">
      <c r="A128" s="307" t="s">
        <v>269</v>
      </c>
      <c r="B128" s="307"/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  <c r="M128" s="307"/>
      <c r="N128" s="307"/>
      <c r="O128" s="307"/>
      <c r="P128" s="307"/>
      <c r="Q128" s="307"/>
      <c r="R128" s="307"/>
      <c r="S128" s="307"/>
      <c r="T128" s="307"/>
      <c r="U128" s="307"/>
      <c r="V128" s="307"/>
      <c r="W128" s="307"/>
      <c r="X128" s="307"/>
      <c r="Y128" s="307"/>
    </row>
  </sheetData>
  <mergeCells count="30">
    <mergeCell ref="A4:R4"/>
    <mergeCell ref="A5:R5"/>
    <mergeCell ref="A7:R7"/>
    <mergeCell ref="A8:R8"/>
    <mergeCell ref="E10:Y10"/>
    <mergeCell ref="A9:Y9"/>
    <mergeCell ref="A10:A14"/>
    <mergeCell ref="B10:B14"/>
    <mergeCell ref="C10:C14"/>
    <mergeCell ref="S12:Y12"/>
    <mergeCell ref="T13:Y13"/>
    <mergeCell ref="D13:D14"/>
    <mergeCell ref="F13:K13"/>
    <mergeCell ref="S11:Y11"/>
    <mergeCell ref="D10:D12"/>
    <mergeCell ref="E12:K12"/>
    <mergeCell ref="E11:K11"/>
    <mergeCell ref="L11:R11"/>
    <mergeCell ref="L12:R12"/>
    <mergeCell ref="M13:R13"/>
    <mergeCell ref="A122:Y122"/>
    <mergeCell ref="A119:Y119"/>
    <mergeCell ref="A120:Y120"/>
    <mergeCell ref="A121:Y121"/>
    <mergeCell ref="A123:Y123"/>
    <mergeCell ref="A128:Y128"/>
    <mergeCell ref="A124:Y124"/>
    <mergeCell ref="A125:Y125"/>
    <mergeCell ref="A126:Y126"/>
    <mergeCell ref="A127:Y127"/>
  </mergeCells>
  <pageMargins left="0.70866141732283472" right="0.70866141732283472" top="0.74803149606299213" bottom="0.74803149606299213" header="0.31496062992125984" footer="0.31496062992125984"/>
  <pageSetup paperSize="8" scale="40" fitToWidth="2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P158"/>
  <sheetViews>
    <sheetView view="pageBreakPreview" topLeftCell="A58" zoomScale="60" zoomScaleNormal="100" workbookViewId="0">
      <selection activeCell="B72" sqref="B72"/>
    </sheetView>
  </sheetViews>
  <sheetFormatPr defaultRowHeight="15.75"/>
  <cols>
    <col min="1" max="1" width="11.625" style="27" customWidth="1"/>
    <col min="2" max="2" width="71" style="27" customWidth="1"/>
    <col min="3" max="3" width="13.875" style="27" customWidth="1"/>
    <col min="4" max="4" width="18" style="27" customWidth="1"/>
    <col min="5" max="5" width="6.125" style="27" customWidth="1"/>
    <col min="6" max="10" width="6" style="27" customWidth="1"/>
    <col min="11" max="11" width="18" style="27" customWidth="1"/>
    <col min="12" max="17" width="6" style="27" customWidth="1"/>
    <col min="18" max="18" width="18" style="27" customWidth="1"/>
    <col min="19" max="24" width="6" style="27" customWidth="1"/>
    <col min="25" max="25" width="18" style="27" customWidth="1"/>
    <col min="26" max="26" width="9.75" style="27" customWidth="1"/>
    <col min="27" max="28" width="6" style="27" customWidth="1"/>
    <col min="29" max="29" width="7.875" style="27" customWidth="1"/>
    <col min="30" max="31" width="6" style="27" customWidth="1"/>
    <col min="32" max="32" width="18" style="27" customWidth="1"/>
    <col min="33" max="33" width="9.375" style="27" customWidth="1"/>
    <col min="34" max="35" width="6" style="27" customWidth="1"/>
    <col min="36" max="36" width="8.5" style="27" customWidth="1"/>
    <col min="37" max="38" width="6" style="27" customWidth="1"/>
    <col min="39" max="39" width="3.5" style="27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>
      <c r="AL1" s="58" t="s">
        <v>225</v>
      </c>
    </row>
    <row r="2" spans="1:67" ht="22.5">
      <c r="AL2" s="59" t="s">
        <v>227</v>
      </c>
    </row>
    <row r="3" spans="1:67" ht="18.75">
      <c r="AL3" s="59"/>
    </row>
    <row r="4" spans="1:67" ht="18.75">
      <c r="A4" s="321" t="s">
        <v>134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</row>
    <row r="5" spans="1:67" ht="18.75">
      <c r="A5" s="320" t="s">
        <v>526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</row>
    <row r="6" spans="1:67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67" ht="18.75">
      <c r="A7" s="279" t="str">
        <f>'1'!A7:T7</f>
        <v xml:space="preserve">Акционерное общество "Тамбовская сетевая компания" 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60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</row>
    <row r="8" spans="1:67">
      <c r="A8" s="281" t="s">
        <v>141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61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</row>
    <row r="9" spans="1:67">
      <c r="A9" s="314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"/>
      <c r="AN9" s="3"/>
      <c r="AO9" s="3"/>
      <c r="AP9" s="3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</row>
    <row r="10" spans="1:67" ht="19.5" customHeight="1">
      <c r="A10" s="315" t="s">
        <v>72</v>
      </c>
      <c r="B10" s="318" t="s">
        <v>18</v>
      </c>
      <c r="C10" s="318" t="s">
        <v>1</v>
      </c>
      <c r="D10" s="310" t="s">
        <v>132</v>
      </c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67"/>
      <c r="AN10" s="8"/>
      <c r="AO10" s="8"/>
      <c r="AP10" s="8"/>
    </row>
    <row r="11" spans="1:67" ht="43.5" customHeight="1">
      <c r="A11" s="316"/>
      <c r="B11" s="318"/>
      <c r="C11" s="318"/>
      <c r="D11" s="310" t="s">
        <v>2</v>
      </c>
      <c r="E11" s="310"/>
      <c r="F11" s="310"/>
      <c r="G11" s="310"/>
      <c r="H11" s="310"/>
      <c r="I11" s="310"/>
      <c r="J11" s="310"/>
      <c r="K11" s="310" t="s">
        <v>3</v>
      </c>
      <c r="L11" s="310"/>
      <c r="M11" s="310"/>
      <c r="N11" s="310"/>
      <c r="O11" s="310"/>
      <c r="P11" s="310"/>
      <c r="Q11" s="310"/>
      <c r="R11" s="310" t="s">
        <v>4</v>
      </c>
      <c r="S11" s="310"/>
      <c r="T11" s="310"/>
      <c r="U11" s="310"/>
      <c r="V11" s="310"/>
      <c r="W11" s="310"/>
      <c r="X11" s="310"/>
      <c r="Y11" s="310" t="s">
        <v>5</v>
      </c>
      <c r="Z11" s="310"/>
      <c r="AA11" s="310"/>
      <c r="AB11" s="310"/>
      <c r="AC11" s="310"/>
      <c r="AD11" s="310"/>
      <c r="AE11" s="310"/>
      <c r="AF11" s="318" t="s">
        <v>133</v>
      </c>
      <c r="AG11" s="318"/>
      <c r="AH11" s="318"/>
      <c r="AI11" s="318"/>
      <c r="AJ11" s="318"/>
      <c r="AK11" s="318"/>
      <c r="AL11" s="318"/>
      <c r="AM11" s="67"/>
      <c r="AN11" s="8"/>
      <c r="AO11" s="8"/>
      <c r="AP11" s="8"/>
    </row>
    <row r="12" spans="1:67" ht="43.5" customHeight="1">
      <c r="A12" s="316"/>
      <c r="B12" s="318"/>
      <c r="C12" s="318"/>
      <c r="D12" s="80" t="s">
        <v>26</v>
      </c>
      <c r="E12" s="310" t="s">
        <v>25</v>
      </c>
      <c r="F12" s="310"/>
      <c r="G12" s="310"/>
      <c r="H12" s="310"/>
      <c r="I12" s="310"/>
      <c r="J12" s="310"/>
      <c r="K12" s="80" t="s">
        <v>26</v>
      </c>
      <c r="L12" s="310" t="s">
        <v>25</v>
      </c>
      <c r="M12" s="310"/>
      <c r="N12" s="310"/>
      <c r="O12" s="310"/>
      <c r="P12" s="310"/>
      <c r="Q12" s="310"/>
      <c r="R12" s="80" t="s">
        <v>26</v>
      </c>
      <c r="S12" s="310" t="s">
        <v>25</v>
      </c>
      <c r="T12" s="310"/>
      <c r="U12" s="310"/>
      <c r="V12" s="310"/>
      <c r="W12" s="310"/>
      <c r="X12" s="310"/>
      <c r="Y12" s="80" t="s">
        <v>26</v>
      </c>
      <c r="Z12" s="310" t="s">
        <v>25</v>
      </c>
      <c r="AA12" s="310"/>
      <c r="AB12" s="310"/>
      <c r="AC12" s="310"/>
      <c r="AD12" s="310"/>
      <c r="AE12" s="310"/>
      <c r="AF12" s="80" t="s">
        <v>26</v>
      </c>
      <c r="AG12" s="310" t="s">
        <v>25</v>
      </c>
      <c r="AH12" s="310"/>
      <c r="AI12" s="310"/>
      <c r="AJ12" s="310"/>
      <c r="AK12" s="310"/>
      <c r="AL12" s="310"/>
    </row>
    <row r="13" spans="1:67" ht="87.75" customHeight="1">
      <c r="A13" s="317"/>
      <c r="B13" s="318"/>
      <c r="C13" s="318"/>
      <c r="D13" s="79" t="s">
        <v>12</v>
      </c>
      <c r="E13" s="79" t="s">
        <v>12</v>
      </c>
      <c r="F13" s="25" t="s">
        <v>234</v>
      </c>
      <c r="G13" s="25" t="s">
        <v>235</v>
      </c>
      <c r="H13" s="25" t="s">
        <v>236</v>
      </c>
      <c r="I13" s="25" t="s">
        <v>237</v>
      </c>
      <c r="J13" s="25" t="s">
        <v>238</v>
      </c>
      <c r="K13" s="79" t="s">
        <v>12</v>
      </c>
      <c r="L13" s="79" t="s">
        <v>12</v>
      </c>
      <c r="M13" s="25" t="s">
        <v>234</v>
      </c>
      <c r="N13" s="25" t="s">
        <v>235</v>
      </c>
      <c r="O13" s="25" t="s">
        <v>236</v>
      </c>
      <c r="P13" s="25" t="s">
        <v>237</v>
      </c>
      <c r="Q13" s="25" t="s">
        <v>238</v>
      </c>
      <c r="R13" s="79" t="s">
        <v>12</v>
      </c>
      <c r="S13" s="79" t="s">
        <v>12</v>
      </c>
      <c r="T13" s="25" t="s">
        <v>234</v>
      </c>
      <c r="U13" s="25" t="s">
        <v>235</v>
      </c>
      <c r="V13" s="25" t="s">
        <v>236</v>
      </c>
      <c r="W13" s="25" t="s">
        <v>237</v>
      </c>
      <c r="X13" s="25" t="s">
        <v>238</v>
      </c>
      <c r="Y13" s="79" t="s">
        <v>12</v>
      </c>
      <c r="Z13" s="79" t="s">
        <v>12</v>
      </c>
      <c r="AA13" s="25" t="s">
        <v>234</v>
      </c>
      <c r="AB13" s="25" t="s">
        <v>235</v>
      </c>
      <c r="AC13" s="25" t="s">
        <v>236</v>
      </c>
      <c r="AD13" s="25" t="s">
        <v>237</v>
      </c>
      <c r="AE13" s="25" t="s">
        <v>238</v>
      </c>
      <c r="AF13" s="79" t="s">
        <v>12</v>
      </c>
      <c r="AG13" s="79" t="s">
        <v>12</v>
      </c>
      <c r="AH13" s="25" t="s">
        <v>234</v>
      </c>
      <c r="AI13" s="25" t="s">
        <v>235</v>
      </c>
      <c r="AJ13" s="25" t="s">
        <v>236</v>
      </c>
      <c r="AK13" s="25" t="s">
        <v>237</v>
      </c>
      <c r="AL13" s="25" t="s">
        <v>238</v>
      </c>
    </row>
    <row r="14" spans="1:67">
      <c r="A14" s="81">
        <v>1</v>
      </c>
      <c r="B14" s="81">
        <v>2</v>
      </c>
      <c r="C14" s="81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76</v>
      </c>
      <c r="K14" s="32" t="s">
        <v>77</v>
      </c>
      <c r="L14" s="32" t="s">
        <v>78</v>
      </c>
      <c r="M14" s="32" t="s">
        <v>79</v>
      </c>
      <c r="N14" s="32" t="s">
        <v>80</v>
      </c>
      <c r="O14" s="32" t="s">
        <v>81</v>
      </c>
      <c r="P14" s="32" t="s">
        <v>82</v>
      </c>
      <c r="Q14" s="32" t="s">
        <v>83</v>
      </c>
      <c r="R14" s="32" t="s">
        <v>84</v>
      </c>
      <c r="S14" s="32" t="s">
        <v>85</v>
      </c>
      <c r="T14" s="32" t="s">
        <v>86</v>
      </c>
      <c r="U14" s="32" t="s">
        <v>87</v>
      </c>
      <c r="V14" s="32" t="s">
        <v>88</v>
      </c>
      <c r="W14" s="32" t="s">
        <v>89</v>
      </c>
      <c r="X14" s="32" t="s">
        <v>121</v>
      </c>
      <c r="Y14" s="32" t="s">
        <v>90</v>
      </c>
      <c r="Z14" s="32" t="s">
        <v>91</v>
      </c>
      <c r="AA14" s="32" t="s">
        <v>92</v>
      </c>
      <c r="AB14" s="32" t="s">
        <v>93</v>
      </c>
      <c r="AC14" s="32" t="s">
        <v>94</v>
      </c>
      <c r="AD14" s="32" t="s">
        <v>95</v>
      </c>
      <c r="AE14" s="32" t="s">
        <v>122</v>
      </c>
      <c r="AF14" s="32" t="s">
        <v>32</v>
      </c>
      <c r="AG14" s="32" t="s">
        <v>35</v>
      </c>
      <c r="AH14" s="32" t="s">
        <v>47</v>
      </c>
      <c r="AI14" s="32" t="s">
        <v>50</v>
      </c>
      <c r="AJ14" s="32" t="s">
        <v>53</v>
      </c>
      <c r="AK14" s="32" t="s">
        <v>54</v>
      </c>
      <c r="AL14" s="32" t="s">
        <v>55</v>
      </c>
    </row>
    <row r="15" spans="1:67">
      <c r="A15" s="66"/>
      <c r="B15" s="83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</row>
    <row r="16" spans="1:67" s="35" customFormat="1">
      <c r="A16" s="106">
        <v>0</v>
      </c>
      <c r="B16" s="106" t="s">
        <v>274</v>
      </c>
      <c r="C16" s="106" t="s">
        <v>275</v>
      </c>
      <c r="D16" s="134">
        <f t="shared" ref="D16:G16" si="0">D17+D18+D19+D20+D21+D22</f>
        <v>0</v>
      </c>
      <c r="E16" s="134">
        <f t="shared" si="0"/>
        <v>0</v>
      </c>
      <c r="F16" s="134">
        <f t="shared" si="0"/>
        <v>0</v>
      </c>
      <c r="G16" s="134">
        <f t="shared" si="0"/>
        <v>0</v>
      </c>
      <c r="H16" s="134">
        <f>H17+H18+H19+H20+H21+H22</f>
        <v>0</v>
      </c>
      <c r="I16" s="134">
        <f t="shared" ref="I16:AL16" si="1">I17+I18+I19+I20+I21+I22</f>
        <v>0</v>
      </c>
      <c r="J16" s="134">
        <f t="shared" si="1"/>
        <v>0</v>
      </c>
      <c r="K16" s="134">
        <f t="shared" si="1"/>
        <v>0</v>
      </c>
      <c r="L16" s="134">
        <f t="shared" si="1"/>
        <v>0</v>
      </c>
      <c r="M16" s="134">
        <f t="shared" si="1"/>
        <v>0</v>
      </c>
      <c r="N16" s="134">
        <f t="shared" si="1"/>
        <v>0</v>
      </c>
      <c r="O16" s="134">
        <f t="shared" si="1"/>
        <v>0</v>
      </c>
      <c r="P16" s="134">
        <f t="shared" si="1"/>
        <v>0</v>
      </c>
      <c r="Q16" s="134">
        <f t="shared" si="1"/>
        <v>0</v>
      </c>
      <c r="R16" s="134">
        <f t="shared" si="1"/>
        <v>0</v>
      </c>
      <c r="S16" s="134">
        <f t="shared" si="1"/>
        <v>0</v>
      </c>
      <c r="T16" s="134">
        <f t="shared" si="1"/>
        <v>0</v>
      </c>
      <c r="U16" s="134">
        <f t="shared" si="1"/>
        <v>0</v>
      </c>
      <c r="V16" s="134">
        <f t="shared" si="1"/>
        <v>0</v>
      </c>
      <c r="W16" s="134">
        <f t="shared" si="1"/>
        <v>0</v>
      </c>
      <c r="X16" s="134">
        <f t="shared" si="1"/>
        <v>0</v>
      </c>
      <c r="Y16" s="134">
        <f t="shared" si="1"/>
        <v>0</v>
      </c>
      <c r="Z16" s="134">
        <f t="shared" si="1"/>
        <v>149.9196080069467</v>
      </c>
      <c r="AA16" s="134">
        <f t="shared" si="1"/>
        <v>5.5660000000000007</v>
      </c>
      <c r="AB16" s="134">
        <f t="shared" si="1"/>
        <v>0</v>
      </c>
      <c r="AC16" s="134">
        <f t="shared" si="1"/>
        <v>37.073</v>
      </c>
      <c r="AD16" s="134">
        <f t="shared" si="1"/>
        <v>0</v>
      </c>
      <c r="AE16" s="134">
        <f t="shared" si="1"/>
        <v>0</v>
      </c>
      <c r="AF16" s="134" t="e">
        <f t="shared" si="1"/>
        <v>#VALUE!</v>
      </c>
      <c r="AG16" s="134">
        <f>AG17+AG18+AG19+AG20+AG21+AG22</f>
        <v>149.9196080069467</v>
      </c>
      <c r="AH16" s="134">
        <f t="shared" si="1"/>
        <v>5.5660000000000007</v>
      </c>
      <c r="AI16" s="134">
        <f t="shared" si="1"/>
        <v>0</v>
      </c>
      <c r="AJ16" s="134">
        <f t="shared" si="1"/>
        <v>37.073</v>
      </c>
      <c r="AK16" s="134">
        <f t="shared" si="1"/>
        <v>0</v>
      </c>
      <c r="AL16" s="134">
        <f t="shared" si="1"/>
        <v>0</v>
      </c>
      <c r="AM16" s="108"/>
    </row>
    <row r="17" spans="1:39" s="35" customFormat="1">
      <c r="A17" s="115" t="s">
        <v>276</v>
      </c>
      <c r="B17" s="116" t="s">
        <v>277</v>
      </c>
      <c r="C17" s="115" t="s">
        <v>275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35">
        <v>0</v>
      </c>
      <c r="AB17" s="135">
        <v>0</v>
      </c>
      <c r="AC17" s="135">
        <v>0</v>
      </c>
      <c r="AD17" s="135">
        <v>0</v>
      </c>
      <c r="AE17" s="135">
        <v>0</v>
      </c>
      <c r="AF17" s="135">
        <v>0</v>
      </c>
      <c r="AG17" s="135">
        <v>0</v>
      </c>
      <c r="AH17" s="135">
        <v>0</v>
      </c>
      <c r="AI17" s="135">
        <v>0</v>
      </c>
      <c r="AJ17" s="135">
        <v>0</v>
      </c>
      <c r="AK17" s="135">
        <v>0</v>
      </c>
      <c r="AL17" s="135">
        <v>0</v>
      </c>
      <c r="AM17" s="108"/>
    </row>
    <row r="18" spans="1:39" s="35" customFormat="1">
      <c r="A18" s="115" t="s">
        <v>278</v>
      </c>
      <c r="B18" s="116" t="s">
        <v>279</v>
      </c>
      <c r="C18" s="115" t="s">
        <v>275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5">
        <v>0</v>
      </c>
      <c r="Y18" s="135">
        <f t="shared" ref="Y18:AL18" si="2">Y43</f>
        <v>0</v>
      </c>
      <c r="Z18" s="135">
        <f t="shared" si="2"/>
        <v>0</v>
      </c>
      <c r="AA18" s="135">
        <f t="shared" si="2"/>
        <v>0</v>
      </c>
      <c r="AB18" s="135">
        <f t="shared" si="2"/>
        <v>0</v>
      </c>
      <c r="AC18" s="135">
        <f t="shared" si="2"/>
        <v>0</v>
      </c>
      <c r="AD18" s="135">
        <f t="shared" si="2"/>
        <v>0</v>
      </c>
      <c r="AE18" s="135">
        <f t="shared" si="2"/>
        <v>0</v>
      </c>
      <c r="AF18" s="135">
        <f t="shared" si="2"/>
        <v>0</v>
      </c>
      <c r="AG18" s="135">
        <f t="shared" si="2"/>
        <v>0</v>
      </c>
      <c r="AH18" s="135">
        <f t="shared" si="2"/>
        <v>0</v>
      </c>
      <c r="AI18" s="135">
        <f t="shared" si="2"/>
        <v>0</v>
      </c>
      <c r="AJ18" s="135">
        <f t="shared" si="2"/>
        <v>0</v>
      </c>
      <c r="AK18" s="135">
        <f t="shared" si="2"/>
        <v>0</v>
      </c>
      <c r="AL18" s="135">
        <f t="shared" si="2"/>
        <v>0</v>
      </c>
      <c r="AM18" s="108"/>
    </row>
    <row r="19" spans="1:39" s="35" customFormat="1" ht="31.5">
      <c r="A19" s="115" t="s">
        <v>280</v>
      </c>
      <c r="B19" s="116" t="s">
        <v>281</v>
      </c>
      <c r="C19" s="115" t="s">
        <v>275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35">
        <v>0</v>
      </c>
      <c r="AB19" s="135">
        <v>0</v>
      </c>
      <c r="AC19" s="135">
        <v>0</v>
      </c>
      <c r="AD19" s="135">
        <v>0</v>
      </c>
      <c r="AE19" s="135">
        <v>0</v>
      </c>
      <c r="AF19" s="135">
        <v>0</v>
      </c>
      <c r="AG19" s="135">
        <v>0</v>
      </c>
      <c r="AH19" s="135">
        <v>0</v>
      </c>
      <c r="AI19" s="135">
        <v>0</v>
      </c>
      <c r="AJ19" s="135">
        <v>0</v>
      </c>
      <c r="AK19" s="135">
        <v>0</v>
      </c>
      <c r="AL19" s="135">
        <v>0</v>
      </c>
      <c r="AM19" s="108"/>
    </row>
    <row r="20" spans="1:39" s="35" customFormat="1">
      <c r="A20" s="117" t="s">
        <v>282</v>
      </c>
      <c r="B20" s="118" t="s">
        <v>283</v>
      </c>
      <c r="C20" s="115" t="s">
        <v>275</v>
      </c>
      <c r="D20" s="136">
        <v>0</v>
      </c>
      <c r="E20" s="135">
        <v>0</v>
      </c>
      <c r="F20" s="136">
        <v>0</v>
      </c>
      <c r="G20" s="135">
        <v>0</v>
      </c>
      <c r="H20" s="136">
        <v>0</v>
      </c>
      <c r="I20" s="135">
        <v>0</v>
      </c>
      <c r="J20" s="136">
        <v>0</v>
      </c>
      <c r="K20" s="135">
        <v>0</v>
      </c>
      <c r="L20" s="136">
        <v>0</v>
      </c>
      <c r="M20" s="135">
        <v>0</v>
      </c>
      <c r="N20" s="136">
        <v>0</v>
      </c>
      <c r="O20" s="135">
        <v>0</v>
      </c>
      <c r="P20" s="136">
        <v>0</v>
      </c>
      <c r="Q20" s="135">
        <v>0</v>
      </c>
      <c r="R20" s="136">
        <v>0</v>
      </c>
      <c r="S20" s="135">
        <v>0</v>
      </c>
      <c r="T20" s="136">
        <v>0</v>
      </c>
      <c r="U20" s="135">
        <v>0</v>
      </c>
      <c r="V20" s="136">
        <v>0</v>
      </c>
      <c r="W20" s="135">
        <v>0</v>
      </c>
      <c r="X20" s="136">
        <v>0</v>
      </c>
      <c r="Y20" s="136">
        <f t="shared" ref="Y20:AL20" si="3">Y65</f>
        <v>0</v>
      </c>
      <c r="Z20" s="136">
        <f t="shared" si="3"/>
        <v>106.60688519361338</v>
      </c>
      <c r="AA20" s="136">
        <f t="shared" si="3"/>
        <v>5.5660000000000007</v>
      </c>
      <c r="AB20" s="136">
        <f t="shared" si="3"/>
        <v>0</v>
      </c>
      <c r="AC20" s="136">
        <f t="shared" si="3"/>
        <v>37.073</v>
      </c>
      <c r="AD20" s="136">
        <f t="shared" si="3"/>
        <v>0</v>
      </c>
      <c r="AE20" s="136">
        <f t="shared" si="3"/>
        <v>0</v>
      </c>
      <c r="AF20" s="136">
        <f t="shared" si="3"/>
        <v>0</v>
      </c>
      <c r="AG20" s="136">
        <f t="shared" si="3"/>
        <v>106.60688519361338</v>
      </c>
      <c r="AH20" s="136">
        <f t="shared" si="3"/>
        <v>5.5660000000000007</v>
      </c>
      <c r="AI20" s="136">
        <f t="shared" si="3"/>
        <v>0</v>
      </c>
      <c r="AJ20" s="136">
        <f t="shared" si="3"/>
        <v>37.073</v>
      </c>
      <c r="AK20" s="136">
        <f t="shared" si="3"/>
        <v>0</v>
      </c>
      <c r="AL20" s="136">
        <f t="shared" si="3"/>
        <v>0</v>
      </c>
      <c r="AM20" s="108"/>
    </row>
    <row r="21" spans="1:39" s="35" customFormat="1" ht="31.5">
      <c r="A21" s="117" t="s">
        <v>284</v>
      </c>
      <c r="B21" s="118" t="s">
        <v>285</v>
      </c>
      <c r="C21" s="115" t="s">
        <v>275</v>
      </c>
      <c r="D21" s="136">
        <v>0</v>
      </c>
      <c r="E21" s="135">
        <v>0</v>
      </c>
      <c r="F21" s="136">
        <v>0</v>
      </c>
      <c r="G21" s="135">
        <v>0</v>
      </c>
      <c r="H21" s="136">
        <v>0</v>
      </c>
      <c r="I21" s="135">
        <v>0</v>
      </c>
      <c r="J21" s="136">
        <v>0</v>
      </c>
      <c r="K21" s="135">
        <v>0</v>
      </c>
      <c r="L21" s="136">
        <v>0</v>
      </c>
      <c r="M21" s="135">
        <v>0</v>
      </c>
      <c r="N21" s="136">
        <v>0</v>
      </c>
      <c r="O21" s="135">
        <v>0</v>
      </c>
      <c r="P21" s="136">
        <v>0</v>
      </c>
      <c r="Q21" s="135">
        <v>0</v>
      </c>
      <c r="R21" s="136">
        <v>0</v>
      </c>
      <c r="S21" s="135">
        <v>0</v>
      </c>
      <c r="T21" s="136">
        <v>0</v>
      </c>
      <c r="U21" s="135">
        <v>0</v>
      </c>
      <c r="V21" s="136">
        <v>0</v>
      </c>
      <c r="W21" s="135">
        <v>0</v>
      </c>
      <c r="X21" s="136">
        <v>0</v>
      </c>
      <c r="Y21" s="136">
        <v>0</v>
      </c>
      <c r="Z21" s="136">
        <v>0</v>
      </c>
      <c r="AA21" s="136">
        <v>0</v>
      </c>
      <c r="AB21" s="136">
        <v>0</v>
      </c>
      <c r="AC21" s="136">
        <v>0</v>
      </c>
      <c r="AD21" s="136">
        <v>0</v>
      </c>
      <c r="AE21" s="136">
        <v>0</v>
      </c>
      <c r="AF21" s="136">
        <v>0</v>
      </c>
      <c r="AG21" s="136">
        <v>0</v>
      </c>
      <c r="AH21" s="136">
        <v>0</v>
      </c>
      <c r="AI21" s="136">
        <v>0</v>
      </c>
      <c r="AJ21" s="136">
        <v>0</v>
      </c>
      <c r="AK21" s="136">
        <v>0</v>
      </c>
      <c r="AL21" s="136">
        <v>0</v>
      </c>
      <c r="AM21" s="108"/>
    </row>
    <row r="22" spans="1:39" s="35" customFormat="1">
      <c r="A22" s="117" t="s">
        <v>286</v>
      </c>
      <c r="B22" s="118" t="s">
        <v>287</v>
      </c>
      <c r="C22" s="115" t="s">
        <v>275</v>
      </c>
      <c r="D22" s="136">
        <v>0</v>
      </c>
      <c r="E22" s="135">
        <v>0</v>
      </c>
      <c r="F22" s="136">
        <v>0</v>
      </c>
      <c r="G22" s="135">
        <v>0</v>
      </c>
      <c r="H22" s="136">
        <v>0</v>
      </c>
      <c r="I22" s="135">
        <v>0</v>
      </c>
      <c r="J22" s="136">
        <v>0</v>
      </c>
      <c r="K22" s="135">
        <v>0</v>
      </c>
      <c r="L22" s="136">
        <v>0</v>
      </c>
      <c r="M22" s="135">
        <v>0</v>
      </c>
      <c r="N22" s="136">
        <v>0</v>
      </c>
      <c r="O22" s="135">
        <v>0</v>
      </c>
      <c r="P22" s="136">
        <v>0</v>
      </c>
      <c r="Q22" s="135">
        <v>0</v>
      </c>
      <c r="R22" s="136">
        <v>0</v>
      </c>
      <c r="S22" s="135">
        <v>0</v>
      </c>
      <c r="T22" s="136">
        <v>0</v>
      </c>
      <c r="U22" s="135">
        <v>0</v>
      </c>
      <c r="V22" s="136">
        <v>0</v>
      </c>
      <c r="W22" s="135">
        <v>0</v>
      </c>
      <c r="X22" s="136">
        <v>0</v>
      </c>
      <c r="Y22" s="136">
        <v>0</v>
      </c>
      <c r="Z22" s="136">
        <f>Z78</f>
        <v>43.31272281333333</v>
      </c>
      <c r="AA22" s="136">
        <f t="shared" ref="AA22:AL22" si="4">AA78</f>
        <v>0</v>
      </c>
      <c r="AB22" s="136">
        <f t="shared" si="4"/>
        <v>0</v>
      </c>
      <c r="AC22" s="136">
        <f t="shared" si="4"/>
        <v>0</v>
      </c>
      <c r="AD22" s="136">
        <f t="shared" si="4"/>
        <v>0</v>
      </c>
      <c r="AE22" s="136">
        <f t="shared" si="4"/>
        <v>0</v>
      </c>
      <c r="AF22" s="136" t="e">
        <f t="shared" si="4"/>
        <v>#VALUE!</v>
      </c>
      <c r="AG22" s="136">
        <f t="shared" si="4"/>
        <v>43.31272281333333</v>
      </c>
      <c r="AH22" s="136">
        <f t="shared" si="4"/>
        <v>0</v>
      </c>
      <c r="AI22" s="136">
        <f t="shared" si="4"/>
        <v>0</v>
      </c>
      <c r="AJ22" s="136">
        <f t="shared" si="4"/>
        <v>0</v>
      </c>
      <c r="AK22" s="136">
        <f t="shared" si="4"/>
        <v>0</v>
      </c>
      <c r="AL22" s="136">
        <f t="shared" si="4"/>
        <v>0</v>
      </c>
      <c r="AM22" s="108"/>
    </row>
    <row r="23" spans="1:39" s="35" customFormat="1">
      <c r="A23" s="119" t="s">
        <v>288</v>
      </c>
      <c r="B23" s="120" t="s">
        <v>289</v>
      </c>
      <c r="C23" s="119" t="s">
        <v>275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>
        <v>0</v>
      </c>
      <c r="AK23" s="133">
        <v>0</v>
      </c>
      <c r="AL23" s="133">
        <v>0</v>
      </c>
      <c r="AM23" s="108"/>
    </row>
    <row r="24" spans="1:39" s="35" customFormat="1" ht="31.5">
      <c r="A24" s="119" t="s">
        <v>290</v>
      </c>
      <c r="B24" s="121" t="s">
        <v>291</v>
      </c>
      <c r="C24" s="122" t="s">
        <v>275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0</v>
      </c>
      <c r="AJ24" s="131">
        <v>0</v>
      </c>
      <c r="AK24" s="131">
        <v>0</v>
      </c>
      <c r="AL24" s="131">
        <v>0</v>
      </c>
      <c r="AM24" s="108"/>
    </row>
    <row r="25" spans="1:39" s="35" customFormat="1" ht="31.5">
      <c r="A25" s="123" t="s">
        <v>166</v>
      </c>
      <c r="B25" s="124" t="s">
        <v>292</v>
      </c>
      <c r="C25" s="123" t="s">
        <v>275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0</v>
      </c>
      <c r="AL25" s="132">
        <v>0</v>
      </c>
      <c r="AM25" s="108"/>
    </row>
    <row r="26" spans="1:39" s="35" customFormat="1" ht="31.5">
      <c r="A26" s="123" t="s">
        <v>167</v>
      </c>
      <c r="B26" s="124" t="s">
        <v>293</v>
      </c>
      <c r="C26" s="123" t="s">
        <v>275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  <c r="Z26" s="132">
        <v>0</v>
      </c>
      <c r="AA26" s="132">
        <v>0</v>
      </c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0</v>
      </c>
      <c r="AI26" s="132">
        <v>0</v>
      </c>
      <c r="AJ26" s="132">
        <v>0</v>
      </c>
      <c r="AK26" s="132">
        <v>0</v>
      </c>
      <c r="AL26" s="132">
        <v>0</v>
      </c>
      <c r="AM26" s="108"/>
    </row>
    <row r="27" spans="1:39" s="35" customFormat="1" ht="31.5">
      <c r="A27" s="123" t="s">
        <v>294</v>
      </c>
      <c r="B27" s="124" t="s">
        <v>295</v>
      </c>
      <c r="C27" s="123" t="s">
        <v>275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0</v>
      </c>
      <c r="W27" s="132">
        <v>0</v>
      </c>
      <c r="X27" s="132">
        <v>0</v>
      </c>
      <c r="Y27" s="132">
        <v>0</v>
      </c>
      <c r="Z27" s="132">
        <v>0</v>
      </c>
      <c r="AA27" s="132">
        <v>0</v>
      </c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0</v>
      </c>
      <c r="AL27" s="132">
        <v>0</v>
      </c>
      <c r="AM27" s="108"/>
    </row>
    <row r="28" spans="1:39" s="35" customFormat="1" ht="31.5">
      <c r="A28" s="122" t="s">
        <v>296</v>
      </c>
      <c r="B28" s="121" t="s">
        <v>297</v>
      </c>
      <c r="C28" s="122" t="s">
        <v>298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0</v>
      </c>
      <c r="N28" s="131">
        <v>0</v>
      </c>
      <c r="O28" s="131">
        <v>0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0</v>
      </c>
      <c r="W28" s="131">
        <v>0</v>
      </c>
      <c r="X28" s="131">
        <v>0</v>
      </c>
      <c r="Y28" s="131">
        <v>0</v>
      </c>
      <c r="Z28" s="131">
        <v>0</v>
      </c>
      <c r="AA28" s="131">
        <v>0</v>
      </c>
      <c r="AB28" s="131">
        <v>0</v>
      </c>
      <c r="AC28" s="131">
        <v>0</v>
      </c>
      <c r="AD28" s="131">
        <v>0</v>
      </c>
      <c r="AE28" s="131">
        <v>0</v>
      </c>
      <c r="AF28" s="131">
        <v>0</v>
      </c>
      <c r="AG28" s="131">
        <v>0</v>
      </c>
      <c r="AH28" s="131">
        <v>0</v>
      </c>
      <c r="AI28" s="131">
        <v>0</v>
      </c>
      <c r="AJ28" s="131">
        <v>0</v>
      </c>
      <c r="AK28" s="131">
        <v>0</v>
      </c>
      <c r="AL28" s="131">
        <v>0</v>
      </c>
      <c r="AM28" s="108"/>
    </row>
    <row r="29" spans="1:39" s="35" customFormat="1" ht="47.25">
      <c r="A29" s="123" t="s">
        <v>299</v>
      </c>
      <c r="B29" s="125" t="s">
        <v>300</v>
      </c>
      <c r="C29" s="123" t="s">
        <v>275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  <c r="Z29" s="132">
        <v>0</v>
      </c>
      <c r="AA29" s="132">
        <v>0</v>
      </c>
      <c r="AB29" s="132">
        <v>0</v>
      </c>
      <c r="AC29" s="132">
        <v>0</v>
      </c>
      <c r="AD29" s="132">
        <v>0</v>
      </c>
      <c r="AE29" s="132">
        <v>0</v>
      </c>
      <c r="AF29" s="132">
        <v>0</v>
      </c>
      <c r="AG29" s="132">
        <v>0</v>
      </c>
      <c r="AH29" s="132">
        <v>0</v>
      </c>
      <c r="AI29" s="132">
        <v>0</v>
      </c>
      <c r="AJ29" s="132">
        <v>0</v>
      </c>
      <c r="AK29" s="132">
        <v>0</v>
      </c>
      <c r="AL29" s="132">
        <v>0</v>
      </c>
      <c r="AM29" s="108"/>
    </row>
    <row r="30" spans="1:39" s="35" customFormat="1" ht="31.5">
      <c r="A30" s="123" t="s">
        <v>301</v>
      </c>
      <c r="B30" s="124" t="s">
        <v>302</v>
      </c>
      <c r="C30" s="123" t="s">
        <v>275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2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08"/>
    </row>
    <row r="31" spans="1:39" s="35" customFormat="1" ht="31.5">
      <c r="A31" s="122" t="s">
        <v>303</v>
      </c>
      <c r="B31" s="121" t="s">
        <v>304</v>
      </c>
      <c r="C31" s="122" t="s">
        <v>275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0</v>
      </c>
      <c r="L31" s="131">
        <v>0</v>
      </c>
      <c r="M31" s="131">
        <v>0</v>
      </c>
      <c r="N31" s="131">
        <v>0</v>
      </c>
      <c r="O31" s="131">
        <v>0</v>
      </c>
      <c r="P31" s="131">
        <v>0</v>
      </c>
      <c r="Q31" s="131">
        <v>0</v>
      </c>
      <c r="R31" s="131">
        <v>0</v>
      </c>
      <c r="S31" s="131">
        <v>0</v>
      </c>
      <c r="T31" s="131">
        <v>0</v>
      </c>
      <c r="U31" s="131">
        <v>0</v>
      </c>
      <c r="V31" s="131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0</v>
      </c>
      <c r="AB31" s="131">
        <v>0</v>
      </c>
      <c r="AC31" s="131">
        <v>0</v>
      </c>
      <c r="AD31" s="131">
        <v>0</v>
      </c>
      <c r="AE31" s="131">
        <v>0</v>
      </c>
      <c r="AF31" s="131">
        <v>0</v>
      </c>
      <c r="AG31" s="131">
        <v>0</v>
      </c>
      <c r="AH31" s="131">
        <v>0</v>
      </c>
      <c r="AI31" s="131">
        <v>0</v>
      </c>
      <c r="AJ31" s="131">
        <v>0</v>
      </c>
      <c r="AK31" s="131">
        <v>0</v>
      </c>
      <c r="AL31" s="131">
        <v>0</v>
      </c>
      <c r="AM31" s="108"/>
    </row>
    <row r="32" spans="1:39" s="35" customFormat="1" ht="31.5">
      <c r="A32" s="126" t="s">
        <v>305</v>
      </c>
      <c r="B32" s="127" t="s">
        <v>306</v>
      </c>
      <c r="C32" s="126" t="s">
        <v>275</v>
      </c>
      <c r="D32" s="152">
        <v>0</v>
      </c>
      <c r="E32" s="152">
        <v>0</v>
      </c>
      <c r="F32" s="152">
        <v>0</v>
      </c>
      <c r="G32" s="152">
        <v>0</v>
      </c>
      <c r="H32" s="152">
        <v>0</v>
      </c>
      <c r="I32" s="152">
        <v>0</v>
      </c>
      <c r="J32" s="152">
        <v>0</v>
      </c>
      <c r="K32" s="152">
        <v>0</v>
      </c>
      <c r="L32" s="152">
        <v>0</v>
      </c>
      <c r="M32" s="152">
        <v>0</v>
      </c>
      <c r="N32" s="152">
        <v>0</v>
      </c>
      <c r="O32" s="152">
        <v>0</v>
      </c>
      <c r="P32" s="152">
        <v>0</v>
      </c>
      <c r="Q32" s="152">
        <v>0</v>
      </c>
      <c r="R32" s="152">
        <v>0</v>
      </c>
      <c r="S32" s="152">
        <v>0</v>
      </c>
      <c r="T32" s="152">
        <v>0</v>
      </c>
      <c r="U32" s="152">
        <v>0</v>
      </c>
      <c r="V32" s="152">
        <v>0</v>
      </c>
      <c r="W32" s="152">
        <v>0</v>
      </c>
      <c r="X32" s="152">
        <v>0</v>
      </c>
      <c r="Y32" s="152">
        <v>0</v>
      </c>
      <c r="Z32" s="152">
        <v>0</v>
      </c>
      <c r="AA32" s="152">
        <v>0</v>
      </c>
      <c r="AB32" s="152">
        <v>0</v>
      </c>
      <c r="AC32" s="152">
        <v>0</v>
      </c>
      <c r="AD32" s="152">
        <v>0</v>
      </c>
      <c r="AE32" s="152">
        <v>0</v>
      </c>
      <c r="AF32" s="152">
        <v>0</v>
      </c>
      <c r="AG32" s="152">
        <v>0</v>
      </c>
      <c r="AH32" s="152">
        <v>0</v>
      </c>
      <c r="AI32" s="152">
        <v>0</v>
      </c>
      <c r="AJ32" s="152">
        <v>0</v>
      </c>
      <c r="AK32" s="152">
        <v>0</v>
      </c>
      <c r="AL32" s="152">
        <v>0</v>
      </c>
      <c r="AM32" s="108"/>
    </row>
    <row r="33" spans="1:39" s="35" customFormat="1" ht="63">
      <c r="A33" s="123" t="s">
        <v>305</v>
      </c>
      <c r="B33" s="124" t="s">
        <v>307</v>
      </c>
      <c r="C33" s="123" t="s">
        <v>275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2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08"/>
    </row>
    <row r="34" spans="1:39" s="35" customFormat="1" ht="47.25">
      <c r="A34" s="123" t="s">
        <v>305</v>
      </c>
      <c r="B34" s="124" t="s">
        <v>308</v>
      </c>
      <c r="C34" s="123" t="s">
        <v>275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2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08"/>
    </row>
    <row r="35" spans="1:39" s="35" customFormat="1" ht="63">
      <c r="A35" s="123" t="s">
        <v>305</v>
      </c>
      <c r="B35" s="124" t="s">
        <v>309</v>
      </c>
      <c r="C35" s="123" t="s">
        <v>275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2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08"/>
    </row>
    <row r="36" spans="1:39" s="35" customFormat="1" ht="31.5">
      <c r="A36" s="128" t="s">
        <v>310</v>
      </c>
      <c r="B36" s="127" t="s">
        <v>306</v>
      </c>
      <c r="C36" s="128" t="s">
        <v>275</v>
      </c>
      <c r="D36" s="152">
        <v>0</v>
      </c>
      <c r="E36" s="154">
        <v>0</v>
      </c>
      <c r="F36" s="152">
        <v>0</v>
      </c>
      <c r="G36" s="154">
        <v>0</v>
      </c>
      <c r="H36" s="152">
        <v>0</v>
      </c>
      <c r="I36" s="154">
        <v>0</v>
      </c>
      <c r="J36" s="152">
        <v>0</v>
      </c>
      <c r="K36" s="154">
        <v>0</v>
      </c>
      <c r="L36" s="152">
        <v>0</v>
      </c>
      <c r="M36" s="154">
        <v>0</v>
      </c>
      <c r="N36" s="152">
        <v>0</v>
      </c>
      <c r="O36" s="154">
        <v>0</v>
      </c>
      <c r="P36" s="152">
        <v>0</v>
      </c>
      <c r="Q36" s="154">
        <v>0</v>
      </c>
      <c r="R36" s="152">
        <v>0</v>
      </c>
      <c r="S36" s="154">
        <v>0</v>
      </c>
      <c r="T36" s="152">
        <v>0</v>
      </c>
      <c r="U36" s="154">
        <v>0</v>
      </c>
      <c r="V36" s="152">
        <v>0</v>
      </c>
      <c r="W36" s="154">
        <v>0</v>
      </c>
      <c r="X36" s="152">
        <v>0</v>
      </c>
      <c r="Y36" s="154">
        <v>0</v>
      </c>
      <c r="Z36" s="152">
        <v>0</v>
      </c>
      <c r="AA36" s="154">
        <v>0</v>
      </c>
      <c r="AB36" s="152">
        <v>0</v>
      </c>
      <c r="AC36" s="154">
        <v>0</v>
      </c>
      <c r="AD36" s="152">
        <v>0</v>
      </c>
      <c r="AE36" s="154">
        <v>0</v>
      </c>
      <c r="AF36" s="152">
        <v>0</v>
      </c>
      <c r="AG36" s="154">
        <v>0</v>
      </c>
      <c r="AH36" s="152">
        <v>0</v>
      </c>
      <c r="AI36" s="154">
        <v>0</v>
      </c>
      <c r="AJ36" s="152">
        <v>0</v>
      </c>
      <c r="AK36" s="154">
        <v>0</v>
      </c>
      <c r="AL36" s="152">
        <v>0</v>
      </c>
      <c r="AM36" s="108"/>
    </row>
    <row r="37" spans="1:39" s="35" customFormat="1" ht="63">
      <c r="A37" s="123" t="s">
        <v>310</v>
      </c>
      <c r="B37" s="124" t="s">
        <v>307</v>
      </c>
      <c r="C37" s="123" t="s">
        <v>275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0</v>
      </c>
      <c r="AA37" s="132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0</v>
      </c>
      <c r="AL37" s="132">
        <v>0</v>
      </c>
      <c r="AM37" s="108"/>
    </row>
    <row r="38" spans="1:39" s="35" customFormat="1" ht="47.25">
      <c r="A38" s="123" t="s">
        <v>310</v>
      </c>
      <c r="B38" s="124" t="s">
        <v>308</v>
      </c>
      <c r="C38" s="123" t="s">
        <v>275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2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08"/>
    </row>
    <row r="39" spans="1:39" s="35" customFormat="1" ht="63">
      <c r="A39" s="123" t="s">
        <v>310</v>
      </c>
      <c r="B39" s="124" t="s">
        <v>311</v>
      </c>
      <c r="C39" s="123" t="s">
        <v>275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08"/>
    </row>
    <row r="40" spans="1:39" s="35" customFormat="1" ht="47.25">
      <c r="A40" s="122" t="s">
        <v>312</v>
      </c>
      <c r="B40" s="121" t="s">
        <v>313</v>
      </c>
      <c r="C40" s="122" t="s">
        <v>275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0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0</v>
      </c>
      <c r="U40" s="131">
        <v>0</v>
      </c>
      <c r="V40" s="131">
        <v>0</v>
      </c>
      <c r="W40" s="131">
        <v>0</v>
      </c>
      <c r="X40" s="131">
        <v>0</v>
      </c>
      <c r="Y40" s="131">
        <v>0</v>
      </c>
      <c r="Z40" s="131">
        <v>0</v>
      </c>
      <c r="AA40" s="131">
        <v>0</v>
      </c>
      <c r="AB40" s="131">
        <v>0</v>
      </c>
      <c r="AC40" s="131">
        <v>0</v>
      </c>
      <c r="AD40" s="131">
        <v>0</v>
      </c>
      <c r="AE40" s="131">
        <v>0</v>
      </c>
      <c r="AF40" s="131">
        <v>0</v>
      </c>
      <c r="AG40" s="131">
        <v>0</v>
      </c>
      <c r="AH40" s="131">
        <v>0</v>
      </c>
      <c r="AI40" s="131">
        <v>0</v>
      </c>
      <c r="AJ40" s="131">
        <v>0</v>
      </c>
      <c r="AK40" s="131">
        <v>0</v>
      </c>
      <c r="AL40" s="131">
        <v>0</v>
      </c>
      <c r="AM40" s="108"/>
    </row>
    <row r="41" spans="1:39" s="35" customFormat="1" ht="47.25">
      <c r="A41" s="123" t="s">
        <v>314</v>
      </c>
      <c r="B41" s="124" t="s">
        <v>315</v>
      </c>
      <c r="C41" s="123" t="s">
        <v>275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</v>
      </c>
      <c r="AJ41" s="132">
        <v>0</v>
      </c>
      <c r="AK41" s="132">
        <v>0</v>
      </c>
      <c r="AL41" s="132">
        <v>0</v>
      </c>
      <c r="AM41" s="108"/>
    </row>
    <row r="42" spans="1:39" s="35" customFormat="1" ht="47.25">
      <c r="A42" s="123" t="s">
        <v>316</v>
      </c>
      <c r="B42" s="124" t="s">
        <v>317</v>
      </c>
      <c r="C42" s="123" t="s">
        <v>275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08"/>
    </row>
    <row r="43" spans="1:39" s="35" customFormat="1" ht="31.5">
      <c r="A43" s="119" t="s">
        <v>318</v>
      </c>
      <c r="B43" s="120" t="s">
        <v>319</v>
      </c>
      <c r="C43" s="119" t="s">
        <v>275</v>
      </c>
      <c r="D43" s="133">
        <v>0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f>Y44+Y47+Y50+Y59</f>
        <v>0</v>
      </c>
      <c r="Z43" s="133">
        <f>Z44</f>
        <v>0</v>
      </c>
      <c r="AA43" s="133">
        <f t="shared" ref="AA43:AL43" si="5">AA44</f>
        <v>0</v>
      </c>
      <c r="AB43" s="133">
        <f t="shared" si="5"/>
        <v>0</v>
      </c>
      <c r="AC43" s="133">
        <f t="shared" si="5"/>
        <v>0</v>
      </c>
      <c r="AD43" s="133">
        <f t="shared" si="5"/>
        <v>0</v>
      </c>
      <c r="AE43" s="133">
        <f t="shared" si="5"/>
        <v>0</v>
      </c>
      <c r="AF43" s="133">
        <f t="shared" si="5"/>
        <v>0</v>
      </c>
      <c r="AG43" s="133">
        <f t="shared" si="5"/>
        <v>0</v>
      </c>
      <c r="AH43" s="133">
        <f t="shared" si="5"/>
        <v>0</v>
      </c>
      <c r="AI43" s="133">
        <f t="shared" si="5"/>
        <v>0</v>
      </c>
      <c r="AJ43" s="133">
        <f t="shared" si="5"/>
        <v>0</v>
      </c>
      <c r="AK43" s="133">
        <f t="shared" si="5"/>
        <v>0</v>
      </c>
      <c r="AL43" s="133">
        <f t="shared" si="5"/>
        <v>0</v>
      </c>
      <c r="AM43" s="108"/>
    </row>
    <row r="44" spans="1:39" s="35" customFormat="1" ht="47.25">
      <c r="A44" s="122" t="s">
        <v>320</v>
      </c>
      <c r="B44" s="121" t="s">
        <v>321</v>
      </c>
      <c r="C44" s="122" t="s">
        <v>275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131">
        <v>0</v>
      </c>
      <c r="Y44" s="131">
        <f t="shared" ref="Y44:AL44" si="6">Y45+Y46</f>
        <v>0</v>
      </c>
      <c r="Z44" s="131">
        <f t="shared" si="6"/>
        <v>0</v>
      </c>
      <c r="AA44" s="131">
        <f t="shared" si="6"/>
        <v>0</v>
      </c>
      <c r="AB44" s="131">
        <f t="shared" si="6"/>
        <v>0</v>
      </c>
      <c r="AC44" s="131">
        <f t="shared" si="6"/>
        <v>0</v>
      </c>
      <c r="AD44" s="131">
        <f t="shared" si="6"/>
        <v>0</v>
      </c>
      <c r="AE44" s="131">
        <f t="shared" si="6"/>
        <v>0</v>
      </c>
      <c r="AF44" s="131">
        <f t="shared" si="6"/>
        <v>0</v>
      </c>
      <c r="AG44" s="131">
        <f t="shared" si="6"/>
        <v>0</v>
      </c>
      <c r="AH44" s="131">
        <f t="shared" si="6"/>
        <v>0</v>
      </c>
      <c r="AI44" s="131">
        <f t="shared" si="6"/>
        <v>0</v>
      </c>
      <c r="AJ44" s="131">
        <f t="shared" si="6"/>
        <v>0</v>
      </c>
      <c r="AK44" s="131">
        <f t="shared" si="6"/>
        <v>0</v>
      </c>
      <c r="AL44" s="131">
        <f t="shared" si="6"/>
        <v>0</v>
      </c>
      <c r="AM44" s="108"/>
    </row>
    <row r="45" spans="1:39" s="35" customFormat="1">
      <c r="A45" s="123" t="s">
        <v>322</v>
      </c>
      <c r="B45" s="124" t="s">
        <v>323</v>
      </c>
      <c r="C45" s="123" t="s">
        <v>275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132">
        <v>0</v>
      </c>
      <c r="AG45" s="132">
        <v>0</v>
      </c>
      <c r="AH45" s="132">
        <v>0</v>
      </c>
      <c r="AI45" s="132">
        <v>0</v>
      </c>
      <c r="AJ45" s="132">
        <v>0</v>
      </c>
      <c r="AK45" s="132">
        <v>0</v>
      </c>
      <c r="AL45" s="132">
        <v>0</v>
      </c>
      <c r="AM45" s="108"/>
    </row>
    <row r="46" spans="1:39" s="35" customFormat="1" ht="31.5">
      <c r="A46" s="123" t="s">
        <v>324</v>
      </c>
      <c r="B46" s="124" t="s">
        <v>325</v>
      </c>
      <c r="C46" s="123" t="s">
        <v>275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2">
        <v>0</v>
      </c>
      <c r="AM46" s="108"/>
    </row>
    <row r="47" spans="1:39" s="35" customFormat="1" ht="31.5">
      <c r="A47" s="122" t="s">
        <v>326</v>
      </c>
      <c r="B47" s="121" t="s">
        <v>327</v>
      </c>
      <c r="C47" s="122" t="s">
        <v>275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131">
        <v>0</v>
      </c>
      <c r="P47" s="131">
        <v>0</v>
      </c>
      <c r="Q47" s="131">
        <v>0</v>
      </c>
      <c r="R47" s="131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  <c r="X47" s="131">
        <v>0</v>
      </c>
      <c r="Y47" s="131">
        <v>0</v>
      </c>
      <c r="Z47" s="131">
        <f>Z48</f>
        <v>0</v>
      </c>
      <c r="AA47" s="131">
        <f t="shared" ref="AA47:AL47" si="7">AA48</f>
        <v>0</v>
      </c>
      <c r="AB47" s="131">
        <f t="shared" si="7"/>
        <v>0</v>
      </c>
      <c r="AC47" s="131">
        <f t="shared" si="7"/>
        <v>0</v>
      </c>
      <c r="AD47" s="131">
        <f t="shared" si="7"/>
        <v>0</v>
      </c>
      <c r="AE47" s="131">
        <f t="shared" si="7"/>
        <v>0</v>
      </c>
      <c r="AF47" s="131">
        <f t="shared" si="7"/>
        <v>0</v>
      </c>
      <c r="AG47" s="131">
        <f t="shared" si="7"/>
        <v>0</v>
      </c>
      <c r="AH47" s="131">
        <f t="shared" si="7"/>
        <v>0</v>
      </c>
      <c r="AI47" s="131">
        <f t="shared" si="7"/>
        <v>0</v>
      </c>
      <c r="AJ47" s="131">
        <f t="shared" si="7"/>
        <v>0</v>
      </c>
      <c r="AK47" s="131">
        <f t="shared" si="7"/>
        <v>0</v>
      </c>
      <c r="AL47" s="131">
        <f t="shared" si="7"/>
        <v>0</v>
      </c>
      <c r="AM47" s="108"/>
    </row>
    <row r="48" spans="1:39" s="35" customFormat="1">
      <c r="A48" s="123" t="s">
        <v>328</v>
      </c>
      <c r="B48" s="124" t="s">
        <v>329</v>
      </c>
      <c r="C48" s="123" t="s">
        <v>275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2">
        <v>0</v>
      </c>
      <c r="Q48" s="132">
        <v>0</v>
      </c>
      <c r="R48" s="132">
        <v>0</v>
      </c>
      <c r="S48" s="132"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>
        <v>0</v>
      </c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2">
        <v>0</v>
      </c>
      <c r="AH48" s="132">
        <v>0</v>
      </c>
      <c r="AI48" s="132">
        <v>0</v>
      </c>
      <c r="AJ48" s="132">
        <v>0</v>
      </c>
      <c r="AK48" s="132">
        <v>0</v>
      </c>
      <c r="AL48" s="132">
        <v>0</v>
      </c>
      <c r="AM48" s="108"/>
    </row>
    <row r="49" spans="1:39" s="35" customFormat="1" ht="31.5">
      <c r="A49" s="123" t="s">
        <v>330</v>
      </c>
      <c r="B49" s="124" t="s">
        <v>331</v>
      </c>
      <c r="C49" s="123" t="s">
        <v>275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32">
        <v>0</v>
      </c>
      <c r="U49" s="132">
        <v>0</v>
      </c>
      <c r="V49" s="132">
        <v>0</v>
      </c>
      <c r="W49" s="132">
        <v>0</v>
      </c>
      <c r="X49" s="132">
        <v>0</v>
      </c>
      <c r="Y49" s="132">
        <v>0</v>
      </c>
      <c r="Z49" s="132">
        <v>0</v>
      </c>
      <c r="AA49" s="132">
        <v>0</v>
      </c>
      <c r="AB49" s="132">
        <v>0</v>
      </c>
      <c r="AC49" s="132">
        <v>0</v>
      </c>
      <c r="AD49" s="132">
        <v>0</v>
      </c>
      <c r="AE49" s="132">
        <v>0</v>
      </c>
      <c r="AF49" s="132">
        <v>0</v>
      </c>
      <c r="AG49" s="132">
        <v>0</v>
      </c>
      <c r="AH49" s="132">
        <v>0</v>
      </c>
      <c r="AI49" s="132">
        <v>0</v>
      </c>
      <c r="AJ49" s="132">
        <v>0</v>
      </c>
      <c r="AK49" s="132">
        <v>0</v>
      </c>
      <c r="AL49" s="132">
        <v>0</v>
      </c>
      <c r="AM49" s="108"/>
    </row>
    <row r="50" spans="1:39" s="35" customFormat="1" ht="31.5">
      <c r="A50" s="122" t="s">
        <v>332</v>
      </c>
      <c r="B50" s="122" t="s">
        <v>333</v>
      </c>
      <c r="C50" s="122" t="s">
        <v>275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31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1">
        <v>0</v>
      </c>
      <c r="U50" s="131">
        <v>0</v>
      </c>
      <c r="V50" s="131">
        <v>0</v>
      </c>
      <c r="W50" s="131">
        <v>0</v>
      </c>
      <c r="X50" s="131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08"/>
    </row>
    <row r="51" spans="1:39" s="35" customFormat="1" ht="31.5">
      <c r="A51" s="123" t="s">
        <v>334</v>
      </c>
      <c r="B51" s="124" t="s">
        <v>335</v>
      </c>
      <c r="C51" s="123" t="s">
        <v>275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2">
        <v>0</v>
      </c>
      <c r="Z51" s="132">
        <v>0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0</v>
      </c>
      <c r="AI51" s="132">
        <v>0</v>
      </c>
      <c r="AJ51" s="132">
        <v>0</v>
      </c>
      <c r="AK51" s="132">
        <v>0</v>
      </c>
      <c r="AL51" s="132">
        <v>0</v>
      </c>
      <c r="AM51" s="108"/>
    </row>
    <row r="52" spans="1:39" s="35" customFormat="1">
      <c r="A52" s="123" t="s">
        <v>336</v>
      </c>
      <c r="B52" s="124" t="s">
        <v>337</v>
      </c>
      <c r="C52" s="123" t="s">
        <v>275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0</v>
      </c>
      <c r="AJ52" s="132">
        <v>0</v>
      </c>
      <c r="AK52" s="132">
        <v>0</v>
      </c>
      <c r="AL52" s="132">
        <v>0</v>
      </c>
      <c r="AM52" s="108"/>
    </row>
    <row r="53" spans="1:39" s="35" customFormat="1">
      <c r="A53" s="123" t="s">
        <v>338</v>
      </c>
      <c r="B53" s="124" t="s">
        <v>339</v>
      </c>
      <c r="C53" s="123" t="s">
        <v>275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0</v>
      </c>
      <c r="S53" s="132">
        <v>0</v>
      </c>
      <c r="T53" s="132">
        <v>0</v>
      </c>
      <c r="U53" s="132">
        <v>0</v>
      </c>
      <c r="V53" s="132">
        <v>0</v>
      </c>
      <c r="W53" s="132">
        <v>0</v>
      </c>
      <c r="X53" s="132">
        <v>0</v>
      </c>
      <c r="Y53" s="132">
        <v>0</v>
      </c>
      <c r="Z53" s="132">
        <v>0</v>
      </c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0</v>
      </c>
      <c r="AJ53" s="132">
        <v>0</v>
      </c>
      <c r="AK53" s="132">
        <v>0</v>
      </c>
      <c r="AL53" s="132">
        <v>0</v>
      </c>
      <c r="AM53" s="108"/>
    </row>
    <row r="54" spans="1:39" s="35" customFormat="1" ht="31.5">
      <c r="A54" s="123" t="s">
        <v>340</v>
      </c>
      <c r="B54" s="124" t="s">
        <v>341</v>
      </c>
      <c r="C54" s="123" t="s">
        <v>275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2">
        <v>0</v>
      </c>
      <c r="Q54" s="132">
        <v>0</v>
      </c>
      <c r="R54" s="132">
        <v>0</v>
      </c>
      <c r="S54" s="132">
        <v>0</v>
      </c>
      <c r="T54" s="132">
        <v>0</v>
      </c>
      <c r="U54" s="132">
        <v>0</v>
      </c>
      <c r="V54" s="132">
        <v>0</v>
      </c>
      <c r="W54" s="132">
        <v>0</v>
      </c>
      <c r="X54" s="132">
        <v>0</v>
      </c>
      <c r="Y54" s="132">
        <v>0</v>
      </c>
      <c r="Z54" s="132">
        <v>0</v>
      </c>
      <c r="AA54" s="132">
        <v>0</v>
      </c>
      <c r="AB54" s="132">
        <v>0</v>
      </c>
      <c r="AC54" s="132">
        <v>0</v>
      </c>
      <c r="AD54" s="132">
        <v>0</v>
      </c>
      <c r="AE54" s="132">
        <v>0</v>
      </c>
      <c r="AF54" s="132">
        <v>0</v>
      </c>
      <c r="AG54" s="132">
        <v>0</v>
      </c>
      <c r="AH54" s="132">
        <v>0</v>
      </c>
      <c r="AI54" s="132">
        <v>0</v>
      </c>
      <c r="AJ54" s="132">
        <v>0</v>
      </c>
      <c r="AK54" s="132">
        <v>0</v>
      </c>
      <c r="AL54" s="132">
        <v>0</v>
      </c>
      <c r="AM54" s="108"/>
    </row>
    <row r="55" spans="1:39" s="35" customFormat="1" ht="31.5">
      <c r="A55" s="123" t="s">
        <v>342</v>
      </c>
      <c r="B55" s="124" t="s">
        <v>343</v>
      </c>
      <c r="C55" s="123" t="s">
        <v>275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0</v>
      </c>
      <c r="S55" s="132">
        <v>0</v>
      </c>
      <c r="T55" s="132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0</v>
      </c>
      <c r="Z55" s="132">
        <v>0</v>
      </c>
      <c r="AA55" s="132">
        <v>0</v>
      </c>
      <c r="AB55" s="132">
        <v>0</v>
      </c>
      <c r="AC55" s="132">
        <v>0</v>
      </c>
      <c r="AD55" s="132">
        <v>0</v>
      </c>
      <c r="AE55" s="132">
        <v>0</v>
      </c>
      <c r="AF55" s="132">
        <v>0</v>
      </c>
      <c r="AG55" s="132">
        <v>0</v>
      </c>
      <c r="AH55" s="132">
        <v>0</v>
      </c>
      <c r="AI55" s="132">
        <v>0</v>
      </c>
      <c r="AJ55" s="132">
        <v>0</v>
      </c>
      <c r="AK55" s="132">
        <v>0</v>
      </c>
      <c r="AL55" s="132">
        <v>0</v>
      </c>
      <c r="AM55" s="108"/>
    </row>
    <row r="56" spans="1:39" s="35" customFormat="1" ht="31.5">
      <c r="A56" s="123" t="s">
        <v>344</v>
      </c>
      <c r="B56" s="124" t="s">
        <v>345</v>
      </c>
      <c r="C56" s="123" t="s">
        <v>275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  <c r="R56" s="132">
        <v>0</v>
      </c>
      <c r="S56" s="132">
        <v>0</v>
      </c>
      <c r="T56" s="132">
        <v>0</v>
      </c>
      <c r="U56" s="132">
        <v>0</v>
      </c>
      <c r="V56" s="132">
        <v>0</v>
      </c>
      <c r="W56" s="132">
        <v>0</v>
      </c>
      <c r="X56" s="132">
        <v>0</v>
      </c>
      <c r="Y56" s="132">
        <v>0</v>
      </c>
      <c r="Z56" s="132">
        <v>0</v>
      </c>
      <c r="AA56" s="132">
        <v>0</v>
      </c>
      <c r="AB56" s="132">
        <v>0</v>
      </c>
      <c r="AC56" s="132">
        <v>0</v>
      </c>
      <c r="AD56" s="132">
        <v>0</v>
      </c>
      <c r="AE56" s="132">
        <v>0</v>
      </c>
      <c r="AF56" s="132">
        <v>0</v>
      </c>
      <c r="AG56" s="132">
        <v>0</v>
      </c>
      <c r="AH56" s="132">
        <v>0</v>
      </c>
      <c r="AI56" s="132">
        <v>0</v>
      </c>
      <c r="AJ56" s="132">
        <v>0</v>
      </c>
      <c r="AK56" s="132">
        <v>0</v>
      </c>
      <c r="AL56" s="132">
        <v>0</v>
      </c>
      <c r="AM56" s="108"/>
    </row>
    <row r="57" spans="1:39" s="35" customFormat="1" ht="31.5">
      <c r="A57" s="123" t="s">
        <v>346</v>
      </c>
      <c r="B57" s="124" t="s">
        <v>347</v>
      </c>
      <c r="C57" s="123" t="s">
        <v>275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0</v>
      </c>
      <c r="S57" s="132">
        <v>0</v>
      </c>
      <c r="T57" s="132">
        <v>0</v>
      </c>
      <c r="U57" s="132">
        <v>0</v>
      </c>
      <c r="V57" s="132">
        <v>0</v>
      </c>
      <c r="W57" s="132">
        <v>0</v>
      </c>
      <c r="X57" s="132">
        <v>0</v>
      </c>
      <c r="Y57" s="132">
        <v>0</v>
      </c>
      <c r="Z57" s="132">
        <v>0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0</v>
      </c>
      <c r="AJ57" s="132">
        <v>0</v>
      </c>
      <c r="AK57" s="132">
        <v>0</v>
      </c>
      <c r="AL57" s="132">
        <v>0</v>
      </c>
      <c r="AM57" s="108"/>
    </row>
    <row r="58" spans="1:39" s="35" customFormat="1" ht="31.5">
      <c r="A58" s="123" t="s">
        <v>348</v>
      </c>
      <c r="B58" s="124" t="s">
        <v>349</v>
      </c>
      <c r="C58" s="123" t="s">
        <v>275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132">
        <v>0</v>
      </c>
      <c r="S58" s="132">
        <v>0</v>
      </c>
      <c r="T58" s="132">
        <v>0</v>
      </c>
      <c r="U58" s="132">
        <v>0</v>
      </c>
      <c r="V58" s="132">
        <v>0</v>
      </c>
      <c r="W58" s="132">
        <v>0</v>
      </c>
      <c r="X58" s="132">
        <v>0</v>
      </c>
      <c r="Y58" s="132">
        <v>0</v>
      </c>
      <c r="Z58" s="132">
        <v>0</v>
      </c>
      <c r="AA58" s="132">
        <v>0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2">
        <v>0</v>
      </c>
      <c r="AI58" s="132">
        <v>0</v>
      </c>
      <c r="AJ58" s="132">
        <v>0</v>
      </c>
      <c r="AK58" s="132">
        <v>0</v>
      </c>
      <c r="AL58" s="132">
        <v>0</v>
      </c>
      <c r="AM58" s="108"/>
    </row>
    <row r="59" spans="1:39" s="35" customFormat="1" ht="31.5">
      <c r="A59" s="122" t="s">
        <v>350</v>
      </c>
      <c r="B59" s="121" t="s">
        <v>351</v>
      </c>
      <c r="C59" s="122" t="s">
        <v>275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31">
        <v>0</v>
      </c>
      <c r="Q59" s="131">
        <v>0</v>
      </c>
      <c r="R59" s="131">
        <v>0</v>
      </c>
      <c r="S59" s="131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  <c r="Y59" s="131">
        <v>0</v>
      </c>
      <c r="Z59" s="131">
        <v>0</v>
      </c>
      <c r="AA59" s="131">
        <v>0</v>
      </c>
      <c r="AB59" s="131">
        <v>0</v>
      </c>
      <c r="AC59" s="131">
        <v>0</v>
      </c>
      <c r="AD59" s="131">
        <v>0</v>
      </c>
      <c r="AE59" s="131">
        <v>0</v>
      </c>
      <c r="AF59" s="131">
        <v>0</v>
      </c>
      <c r="AG59" s="131">
        <v>0</v>
      </c>
      <c r="AH59" s="131">
        <v>0</v>
      </c>
      <c r="AI59" s="131">
        <v>0</v>
      </c>
      <c r="AJ59" s="131">
        <v>0</v>
      </c>
      <c r="AK59" s="131">
        <v>0</v>
      </c>
      <c r="AL59" s="131">
        <v>0</v>
      </c>
      <c r="AM59" s="108"/>
    </row>
    <row r="60" spans="1:39" s="35" customFormat="1">
      <c r="A60" s="123" t="s">
        <v>352</v>
      </c>
      <c r="B60" s="124" t="s">
        <v>353</v>
      </c>
      <c r="C60" s="123" t="s">
        <v>275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32">
        <v>0</v>
      </c>
      <c r="U60" s="132">
        <v>0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  <c r="AI60" s="132">
        <v>0</v>
      </c>
      <c r="AJ60" s="132">
        <v>0</v>
      </c>
      <c r="AK60" s="132">
        <v>0</v>
      </c>
      <c r="AL60" s="132">
        <v>0</v>
      </c>
      <c r="AM60" s="108"/>
    </row>
    <row r="61" spans="1:39" s="35" customFormat="1" ht="31.5">
      <c r="A61" s="123" t="s">
        <v>354</v>
      </c>
      <c r="B61" s="124" t="s">
        <v>355</v>
      </c>
      <c r="C61" s="123" t="s">
        <v>275</v>
      </c>
      <c r="D61" s="132">
        <v>0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32">
        <v>0</v>
      </c>
      <c r="U61" s="132">
        <v>0</v>
      </c>
      <c r="V61" s="132">
        <v>0</v>
      </c>
      <c r="W61" s="132">
        <v>0</v>
      </c>
      <c r="X61" s="132">
        <v>0</v>
      </c>
      <c r="Y61" s="132">
        <v>0</v>
      </c>
      <c r="Z61" s="132">
        <v>0</v>
      </c>
      <c r="AA61" s="132">
        <v>0</v>
      </c>
      <c r="AB61" s="132">
        <v>0</v>
      </c>
      <c r="AC61" s="132">
        <v>0</v>
      </c>
      <c r="AD61" s="132">
        <v>0</v>
      </c>
      <c r="AE61" s="132">
        <v>0</v>
      </c>
      <c r="AF61" s="132">
        <v>0</v>
      </c>
      <c r="AG61" s="132">
        <v>0</v>
      </c>
      <c r="AH61" s="132">
        <v>0</v>
      </c>
      <c r="AI61" s="132">
        <v>0</v>
      </c>
      <c r="AJ61" s="132">
        <v>0</v>
      </c>
      <c r="AK61" s="132">
        <v>0</v>
      </c>
      <c r="AL61" s="132">
        <v>0</v>
      </c>
      <c r="AM61" s="108"/>
    </row>
    <row r="62" spans="1:39" s="35" customFormat="1" ht="31.5">
      <c r="A62" s="119" t="s">
        <v>356</v>
      </c>
      <c r="B62" s="120" t="s">
        <v>357</v>
      </c>
      <c r="C62" s="119" t="s">
        <v>275</v>
      </c>
      <c r="D62" s="133">
        <v>0</v>
      </c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0</v>
      </c>
      <c r="AC62" s="133">
        <v>0</v>
      </c>
      <c r="AD62" s="133">
        <v>0</v>
      </c>
      <c r="AE62" s="133">
        <v>0</v>
      </c>
      <c r="AF62" s="133">
        <v>0</v>
      </c>
      <c r="AG62" s="133">
        <v>0</v>
      </c>
      <c r="AH62" s="133">
        <v>0</v>
      </c>
      <c r="AI62" s="133">
        <v>0</v>
      </c>
      <c r="AJ62" s="133">
        <v>0</v>
      </c>
      <c r="AK62" s="133">
        <v>0</v>
      </c>
      <c r="AL62" s="133">
        <v>0</v>
      </c>
      <c r="AM62" s="108"/>
    </row>
    <row r="63" spans="1:39" s="35" customFormat="1" ht="31.5">
      <c r="A63" s="123" t="s">
        <v>358</v>
      </c>
      <c r="B63" s="124" t="s">
        <v>359</v>
      </c>
      <c r="C63" s="123" t="s">
        <v>275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132">
        <v>0</v>
      </c>
      <c r="L63" s="132">
        <v>0</v>
      </c>
      <c r="M63" s="132">
        <v>0</v>
      </c>
      <c r="N63" s="132">
        <v>0</v>
      </c>
      <c r="O63" s="132">
        <v>0</v>
      </c>
      <c r="P63" s="132">
        <v>0</v>
      </c>
      <c r="Q63" s="132">
        <v>0</v>
      </c>
      <c r="R63" s="132">
        <v>0</v>
      </c>
      <c r="S63" s="132">
        <v>0</v>
      </c>
      <c r="T63" s="132">
        <v>0</v>
      </c>
      <c r="U63" s="132">
        <v>0</v>
      </c>
      <c r="V63" s="132">
        <v>0</v>
      </c>
      <c r="W63" s="132">
        <v>0</v>
      </c>
      <c r="X63" s="132">
        <v>0</v>
      </c>
      <c r="Y63" s="132">
        <v>0</v>
      </c>
      <c r="Z63" s="132">
        <v>0</v>
      </c>
      <c r="AA63" s="132">
        <v>0</v>
      </c>
      <c r="AB63" s="132">
        <v>0</v>
      </c>
      <c r="AC63" s="132">
        <v>0</v>
      </c>
      <c r="AD63" s="132">
        <v>0</v>
      </c>
      <c r="AE63" s="132">
        <v>0</v>
      </c>
      <c r="AF63" s="132">
        <v>0</v>
      </c>
      <c r="AG63" s="132">
        <v>0</v>
      </c>
      <c r="AH63" s="132">
        <v>0</v>
      </c>
      <c r="AI63" s="132">
        <v>0</v>
      </c>
      <c r="AJ63" s="132">
        <v>0</v>
      </c>
      <c r="AK63" s="132">
        <v>0</v>
      </c>
      <c r="AL63" s="132">
        <v>0</v>
      </c>
      <c r="AM63" s="108"/>
    </row>
    <row r="64" spans="1:39" s="35" customFormat="1" ht="31.5">
      <c r="A64" s="123" t="s">
        <v>360</v>
      </c>
      <c r="B64" s="124" t="s">
        <v>361</v>
      </c>
      <c r="C64" s="123" t="s">
        <v>275</v>
      </c>
      <c r="D64" s="132">
        <v>0</v>
      </c>
      <c r="E64" s="132">
        <v>0</v>
      </c>
      <c r="F64" s="132">
        <v>0</v>
      </c>
      <c r="G64" s="132">
        <v>0</v>
      </c>
      <c r="H64" s="132">
        <v>0</v>
      </c>
      <c r="I64" s="132">
        <v>0</v>
      </c>
      <c r="J64" s="132">
        <v>0</v>
      </c>
      <c r="K64" s="132">
        <v>0</v>
      </c>
      <c r="L64" s="132">
        <v>0</v>
      </c>
      <c r="M64" s="132">
        <v>0</v>
      </c>
      <c r="N64" s="132">
        <v>0</v>
      </c>
      <c r="O64" s="132">
        <v>0</v>
      </c>
      <c r="P64" s="132">
        <v>0</v>
      </c>
      <c r="Q64" s="132">
        <v>0</v>
      </c>
      <c r="R64" s="132">
        <v>0</v>
      </c>
      <c r="S64" s="132">
        <v>0</v>
      </c>
      <c r="T64" s="132">
        <v>0</v>
      </c>
      <c r="U64" s="132">
        <v>0</v>
      </c>
      <c r="V64" s="132">
        <v>0</v>
      </c>
      <c r="W64" s="132">
        <v>0</v>
      </c>
      <c r="X64" s="132">
        <v>0</v>
      </c>
      <c r="Y64" s="132">
        <v>0</v>
      </c>
      <c r="Z64" s="132">
        <v>0</v>
      </c>
      <c r="AA64" s="132">
        <v>0</v>
      </c>
      <c r="AB64" s="132">
        <v>0</v>
      </c>
      <c r="AC64" s="132">
        <v>0</v>
      </c>
      <c r="AD64" s="132">
        <v>0</v>
      </c>
      <c r="AE64" s="132">
        <v>0</v>
      </c>
      <c r="AF64" s="132">
        <v>0</v>
      </c>
      <c r="AG64" s="132">
        <v>0</v>
      </c>
      <c r="AH64" s="132">
        <v>0</v>
      </c>
      <c r="AI64" s="132">
        <v>0</v>
      </c>
      <c r="AJ64" s="132">
        <v>0</v>
      </c>
      <c r="AK64" s="132">
        <v>0</v>
      </c>
      <c r="AL64" s="132">
        <v>0</v>
      </c>
      <c r="AM64" s="108"/>
    </row>
    <row r="65" spans="1:39" s="55" customFormat="1" ht="31.5">
      <c r="A65" s="239" t="s">
        <v>362</v>
      </c>
      <c r="B65" s="240" t="s">
        <v>363</v>
      </c>
      <c r="C65" s="239" t="s">
        <v>275</v>
      </c>
      <c r="D65" s="242">
        <v>0</v>
      </c>
      <c r="E65" s="242">
        <v>0</v>
      </c>
      <c r="F65" s="242">
        <v>0</v>
      </c>
      <c r="G65" s="242">
        <v>0</v>
      </c>
      <c r="H65" s="242">
        <v>0</v>
      </c>
      <c r="I65" s="242">
        <v>0</v>
      </c>
      <c r="J65" s="242">
        <v>0</v>
      </c>
      <c r="K65" s="242">
        <v>0</v>
      </c>
      <c r="L65" s="242">
        <v>0</v>
      </c>
      <c r="M65" s="242">
        <v>0</v>
      </c>
      <c r="N65" s="242">
        <v>0</v>
      </c>
      <c r="O65" s="242">
        <v>0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42">
        <v>0</v>
      </c>
      <c r="Y65" s="242">
        <v>0</v>
      </c>
      <c r="Z65" s="242">
        <v>106.60688519361338</v>
      </c>
      <c r="AA65" s="242">
        <v>5.5660000000000007</v>
      </c>
      <c r="AB65" s="242">
        <v>0</v>
      </c>
      <c r="AC65" s="242">
        <v>37.073</v>
      </c>
      <c r="AD65" s="242">
        <v>0</v>
      </c>
      <c r="AE65" s="242">
        <v>0</v>
      </c>
      <c r="AF65" s="242">
        <v>0</v>
      </c>
      <c r="AG65" s="242">
        <v>106.60688519361338</v>
      </c>
      <c r="AH65" s="242">
        <v>5.5660000000000007</v>
      </c>
      <c r="AI65" s="242">
        <v>0</v>
      </c>
      <c r="AJ65" s="242">
        <v>37.073</v>
      </c>
      <c r="AK65" s="242">
        <v>0</v>
      </c>
      <c r="AL65" s="242">
        <v>0</v>
      </c>
    </row>
    <row r="66" spans="1:39" s="55" customFormat="1" ht="47.25">
      <c r="A66" s="66" t="s">
        <v>181</v>
      </c>
      <c r="B66" s="257" t="s">
        <v>464</v>
      </c>
      <c r="C66" s="182" t="s">
        <v>368</v>
      </c>
      <c r="D66" s="182" t="s">
        <v>368</v>
      </c>
      <c r="E66" s="182" t="s">
        <v>368</v>
      </c>
      <c r="F66" s="182" t="s">
        <v>368</v>
      </c>
      <c r="G66" s="182" t="s">
        <v>368</v>
      </c>
      <c r="H66" s="182" t="s">
        <v>368</v>
      </c>
      <c r="I66" s="182" t="s">
        <v>368</v>
      </c>
      <c r="J66" s="182" t="s">
        <v>368</v>
      </c>
      <c r="K66" s="182" t="s">
        <v>368</v>
      </c>
      <c r="L66" s="182" t="s">
        <v>368</v>
      </c>
      <c r="M66" s="182" t="s">
        <v>368</v>
      </c>
      <c r="N66" s="182" t="s">
        <v>368</v>
      </c>
      <c r="O66" s="182" t="s">
        <v>368</v>
      </c>
      <c r="P66" s="182" t="s">
        <v>368</v>
      </c>
      <c r="Q66" s="182" t="s">
        <v>368</v>
      </c>
      <c r="R66" s="182" t="s">
        <v>368</v>
      </c>
      <c r="S66" s="182" t="s">
        <v>368</v>
      </c>
      <c r="T66" s="182" t="s">
        <v>368</v>
      </c>
      <c r="U66" s="182" t="s">
        <v>368</v>
      </c>
      <c r="V66" s="182" t="s">
        <v>368</v>
      </c>
      <c r="W66" s="182" t="s">
        <v>368</v>
      </c>
      <c r="X66" s="182" t="s">
        <v>368</v>
      </c>
      <c r="Y66" s="182" t="s">
        <v>368</v>
      </c>
      <c r="Z66" s="137">
        <v>14.264204300000001</v>
      </c>
      <c r="AA66" s="137">
        <v>0.76300000000000001</v>
      </c>
      <c r="AB66" s="137">
        <v>0</v>
      </c>
      <c r="AC66" s="137">
        <v>5.7320000000000011</v>
      </c>
      <c r="AD66" s="137">
        <v>0</v>
      </c>
      <c r="AE66" s="137">
        <v>0</v>
      </c>
      <c r="AF66" s="137" t="s">
        <v>368</v>
      </c>
      <c r="AG66" s="137">
        <v>14.264204300000001</v>
      </c>
      <c r="AH66" s="137">
        <v>0.76300000000000001</v>
      </c>
      <c r="AI66" s="137">
        <v>0</v>
      </c>
      <c r="AJ66" s="137">
        <v>5.7320000000000011</v>
      </c>
      <c r="AK66" s="137">
        <v>0</v>
      </c>
      <c r="AL66" s="137">
        <v>0</v>
      </c>
    </row>
    <row r="67" spans="1:39" s="55" customFormat="1" ht="31.5">
      <c r="A67" s="66" t="s">
        <v>461</v>
      </c>
      <c r="B67" s="257" t="s">
        <v>471</v>
      </c>
      <c r="C67" s="182" t="s">
        <v>368</v>
      </c>
      <c r="D67" s="182" t="s">
        <v>368</v>
      </c>
      <c r="E67" s="182" t="s">
        <v>368</v>
      </c>
      <c r="F67" s="182" t="s">
        <v>368</v>
      </c>
      <c r="G67" s="182" t="s">
        <v>368</v>
      </c>
      <c r="H67" s="182" t="s">
        <v>368</v>
      </c>
      <c r="I67" s="182" t="s">
        <v>368</v>
      </c>
      <c r="J67" s="182" t="s">
        <v>368</v>
      </c>
      <c r="K67" s="182" t="s">
        <v>368</v>
      </c>
      <c r="L67" s="182" t="s">
        <v>368</v>
      </c>
      <c r="M67" s="182" t="s">
        <v>368</v>
      </c>
      <c r="N67" s="182" t="s">
        <v>368</v>
      </c>
      <c r="O67" s="182" t="s">
        <v>368</v>
      </c>
      <c r="P67" s="182" t="s">
        <v>368</v>
      </c>
      <c r="Q67" s="182" t="s">
        <v>368</v>
      </c>
      <c r="R67" s="182" t="s">
        <v>368</v>
      </c>
      <c r="S67" s="182" t="s">
        <v>368</v>
      </c>
      <c r="T67" s="182" t="s">
        <v>368</v>
      </c>
      <c r="U67" s="182" t="s">
        <v>368</v>
      </c>
      <c r="V67" s="182" t="s">
        <v>368</v>
      </c>
      <c r="W67" s="182" t="s">
        <v>368</v>
      </c>
      <c r="X67" s="182" t="s">
        <v>368</v>
      </c>
      <c r="Y67" s="182" t="s">
        <v>368</v>
      </c>
      <c r="Z67" s="137">
        <v>7.7909864299999994</v>
      </c>
      <c r="AA67" s="137">
        <v>0.16</v>
      </c>
      <c r="AB67" s="137">
        <v>0</v>
      </c>
      <c r="AC67" s="137">
        <v>3.2</v>
      </c>
      <c r="AD67" s="137">
        <v>0</v>
      </c>
      <c r="AE67" s="137">
        <v>0</v>
      </c>
      <c r="AF67" s="137" t="s">
        <v>368</v>
      </c>
      <c r="AG67" s="137">
        <v>7.7909864299999994</v>
      </c>
      <c r="AH67" s="137">
        <v>0.16</v>
      </c>
      <c r="AI67" s="137">
        <v>0</v>
      </c>
      <c r="AJ67" s="137">
        <v>3.2</v>
      </c>
      <c r="AK67" s="137">
        <v>0</v>
      </c>
      <c r="AL67" s="137">
        <v>0</v>
      </c>
    </row>
    <row r="68" spans="1:39" s="55" customFormat="1" ht="31.5">
      <c r="A68" s="66" t="s">
        <v>467</v>
      </c>
      <c r="B68" s="257" t="s">
        <v>476</v>
      </c>
      <c r="C68" s="182" t="s">
        <v>368</v>
      </c>
      <c r="D68" s="182" t="s">
        <v>368</v>
      </c>
      <c r="E68" s="182" t="s">
        <v>368</v>
      </c>
      <c r="F68" s="182" t="s">
        <v>368</v>
      </c>
      <c r="G68" s="182" t="s">
        <v>368</v>
      </c>
      <c r="H68" s="182" t="s">
        <v>368</v>
      </c>
      <c r="I68" s="182" t="s">
        <v>368</v>
      </c>
      <c r="J68" s="182" t="s">
        <v>368</v>
      </c>
      <c r="K68" s="182" t="s">
        <v>368</v>
      </c>
      <c r="L68" s="182" t="s">
        <v>368</v>
      </c>
      <c r="M68" s="182" t="s">
        <v>368</v>
      </c>
      <c r="N68" s="182" t="s">
        <v>368</v>
      </c>
      <c r="O68" s="182" t="s">
        <v>368</v>
      </c>
      <c r="P68" s="182" t="s">
        <v>368</v>
      </c>
      <c r="Q68" s="182" t="s">
        <v>368</v>
      </c>
      <c r="R68" s="182" t="s">
        <v>368</v>
      </c>
      <c r="S68" s="182" t="s">
        <v>368</v>
      </c>
      <c r="T68" s="182" t="s">
        <v>368</v>
      </c>
      <c r="U68" s="182" t="s">
        <v>368</v>
      </c>
      <c r="V68" s="182" t="s">
        <v>368</v>
      </c>
      <c r="W68" s="182" t="s">
        <v>368</v>
      </c>
      <c r="X68" s="182" t="s">
        <v>368</v>
      </c>
      <c r="Y68" s="182" t="s">
        <v>368</v>
      </c>
      <c r="Z68" s="137">
        <v>8.2029289999999957</v>
      </c>
      <c r="AA68" s="137">
        <v>0.5</v>
      </c>
      <c r="AB68" s="137">
        <v>0</v>
      </c>
      <c r="AC68" s="137">
        <v>4.1100000000000003</v>
      </c>
      <c r="AD68" s="137">
        <v>0</v>
      </c>
      <c r="AE68" s="137">
        <v>0</v>
      </c>
      <c r="AF68" s="137" t="s">
        <v>368</v>
      </c>
      <c r="AG68" s="137">
        <v>8.2029289999999957</v>
      </c>
      <c r="AH68" s="137">
        <v>0.5</v>
      </c>
      <c r="AI68" s="137">
        <v>0</v>
      </c>
      <c r="AJ68" s="137">
        <v>4.1100000000000003</v>
      </c>
      <c r="AK68" s="137">
        <v>0</v>
      </c>
      <c r="AL68" s="137">
        <v>0</v>
      </c>
    </row>
    <row r="69" spans="1:39" s="55" customFormat="1" ht="31.5">
      <c r="A69" s="66" t="s">
        <v>473</v>
      </c>
      <c r="B69" s="201" t="s">
        <v>481</v>
      </c>
      <c r="C69" s="182" t="s">
        <v>368</v>
      </c>
      <c r="D69" s="182" t="s">
        <v>368</v>
      </c>
      <c r="E69" s="182" t="s">
        <v>368</v>
      </c>
      <c r="F69" s="182" t="s">
        <v>368</v>
      </c>
      <c r="G69" s="182" t="s">
        <v>368</v>
      </c>
      <c r="H69" s="182" t="s">
        <v>368</v>
      </c>
      <c r="I69" s="182" t="s">
        <v>368</v>
      </c>
      <c r="J69" s="182" t="s">
        <v>368</v>
      </c>
      <c r="K69" s="182" t="s">
        <v>368</v>
      </c>
      <c r="L69" s="182" t="s">
        <v>368</v>
      </c>
      <c r="M69" s="182" t="s">
        <v>368</v>
      </c>
      <c r="N69" s="182" t="s">
        <v>368</v>
      </c>
      <c r="O69" s="182" t="s">
        <v>368</v>
      </c>
      <c r="P69" s="182" t="s">
        <v>368</v>
      </c>
      <c r="Q69" s="182" t="s">
        <v>368</v>
      </c>
      <c r="R69" s="182" t="s">
        <v>368</v>
      </c>
      <c r="S69" s="182" t="s">
        <v>368</v>
      </c>
      <c r="T69" s="182" t="s">
        <v>368</v>
      </c>
      <c r="U69" s="182" t="s">
        <v>368</v>
      </c>
      <c r="V69" s="182" t="s">
        <v>368</v>
      </c>
      <c r="W69" s="182" t="s">
        <v>368</v>
      </c>
      <c r="X69" s="182" t="s">
        <v>368</v>
      </c>
      <c r="Y69" s="182" t="s">
        <v>368</v>
      </c>
      <c r="Z69" s="137">
        <v>5.1068827829043597</v>
      </c>
      <c r="AA69" s="137">
        <v>0</v>
      </c>
      <c r="AB69" s="137">
        <v>0</v>
      </c>
      <c r="AC69" s="137">
        <v>1.5389999999999999</v>
      </c>
      <c r="AD69" s="137">
        <v>0</v>
      </c>
      <c r="AE69" s="137">
        <v>0</v>
      </c>
      <c r="AF69" s="137" t="s">
        <v>368</v>
      </c>
      <c r="AG69" s="137">
        <v>5.1068827829043597</v>
      </c>
      <c r="AH69" s="137">
        <v>0</v>
      </c>
      <c r="AI69" s="137">
        <v>0</v>
      </c>
      <c r="AJ69" s="137">
        <v>1.5389999999999999</v>
      </c>
      <c r="AK69" s="137">
        <v>0</v>
      </c>
      <c r="AL69" s="137">
        <v>0</v>
      </c>
    </row>
    <row r="70" spans="1:39" s="55" customFormat="1" ht="47.25">
      <c r="A70" s="66" t="s">
        <v>477</v>
      </c>
      <c r="B70" s="257" t="s">
        <v>527</v>
      </c>
      <c r="C70" s="182" t="s">
        <v>368</v>
      </c>
      <c r="D70" s="182" t="s">
        <v>368</v>
      </c>
      <c r="E70" s="182" t="s">
        <v>368</v>
      </c>
      <c r="F70" s="182" t="s">
        <v>368</v>
      </c>
      <c r="G70" s="182" t="s">
        <v>368</v>
      </c>
      <c r="H70" s="182" t="s">
        <v>368</v>
      </c>
      <c r="I70" s="182" t="s">
        <v>368</v>
      </c>
      <c r="J70" s="182" t="s">
        <v>368</v>
      </c>
      <c r="K70" s="182" t="s">
        <v>368</v>
      </c>
      <c r="L70" s="182" t="s">
        <v>368</v>
      </c>
      <c r="M70" s="182" t="s">
        <v>368</v>
      </c>
      <c r="N70" s="182" t="s">
        <v>368</v>
      </c>
      <c r="O70" s="182" t="s">
        <v>368</v>
      </c>
      <c r="P70" s="182" t="s">
        <v>368</v>
      </c>
      <c r="Q70" s="182" t="s">
        <v>368</v>
      </c>
      <c r="R70" s="182" t="s">
        <v>368</v>
      </c>
      <c r="S70" s="182" t="s">
        <v>368</v>
      </c>
      <c r="T70" s="182" t="s">
        <v>368</v>
      </c>
      <c r="U70" s="182" t="s">
        <v>368</v>
      </c>
      <c r="V70" s="182" t="s">
        <v>368</v>
      </c>
      <c r="W70" s="182" t="s">
        <v>368</v>
      </c>
      <c r="X70" s="182" t="s">
        <v>368</v>
      </c>
      <c r="Y70" s="182" t="s">
        <v>368</v>
      </c>
      <c r="Z70" s="137">
        <v>13.37086</v>
      </c>
      <c r="AA70" s="137">
        <v>1.07</v>
      </c>
      <c r="AB70" s="137">
        <v>0</v>
      </c>
      <c r="AC70" s="137">
        <v>5.71</v>
      </c>
      <c r="AD70" s="137">
        <v>0</v>
      </c>
      <c r="AE70" s="137">
        <v>0</v>
      </c>
      <c r="AF70" s="137" t="s">
        <v>368</v>
      </c>
      <c r="AG70" s="137">
        <v>13.37086</v>
      </c>
      <c r="AH70" s="137">
        <v>1.07</v>
      </c>
      <c r="AI70" s="137">
        <v>0</v>
      </c>
      <c r="AJ70" s="137">
        <v>5.71</v>
      </c>
      <c r="AK70" s="137">
        <v>0</v>
      </c>
      <c r="AL70" s="137">
        <v>0</v>
      </c>
    </row>
    <row r="71" spans="1:39" s="55" customFormat="1" ht="63">
      <c r="A71" s="66" t="s">
        <v>483</v>
      </c>
      <c r="B71" s="258" t="s">
        <v>528</v>
      </c>
      <c r="C71" s="182" t="s">
        <v>368</v>
      </c>
      <c r="D71" s="182" t="s">
        <v>368</v>
      </c>
      <c r="E71" s="182" t="s">
        <v>368</v>
      </c>
      <c r="F71" s="182" t="s">
        <v>368</v>
      </c>
      <c r="G71" s="182" t="s">
        <v>368</v>
      </c>
      <c r="H71" s="182" t="s">
        <v>368</v>
      </c>
      <c r="I71" s="182" t="s">
        <v>368</v>
      </c>
      <c r="J71" s="182" t="s">
        <v>368</v>
      </c>
      <c r="K71" s="182" t="s">
        <v>368</v>
      </c>
      <c r="L71" s="182" t="s">
        <v>368</v>
      </c>
      <c r="M71" s="182" t="s">
        <v>368</v>
      </c>
      <c r="N71" s="182" t="s">
        <v>368</v>
      </c>
      <c r="O71" s="182" t="s">
        <v>368</v>
      </c>
      <c r="P71" s="182" t="s">
        <v>368</v>
      </c>
      <c r="Q71" s="182" t="s">
        <v>368</v>
      </c>
      <c r="R71" s="182" t="s">
        <v>368</v>
      </c>
      <c r="S71" s="182" t="s">
        <v>368</v>
      </c>
      <c r="T71" s="182" t="s">
        <v>368</v>
      </c>
      <c r="U71" s="182" t="s">
        <v>368</v>
      </c>
      <c r="V71" s="182" t="s">
        <v>368</v>
      </c>
      <c r="W71" s="182" t="s">
        <v>368</v>
      </c>
      <c r="X71" s="182" t="s">
        <v>368</v>
      </c>
      <c r="Y71" s="182" t="s">
        <v>368</v>
      </c>
      <c r="Z71" s="137">
        <v>19.271356096946693</v>
      </c>
      <c r="AA71" s="137">
        <v>2.41</v>
      </c>
      <c r="AB71" s="137">
        <v>0</v>
      </c>
      <c r="AC71" s="137">
        <v>6.4909999999999997</v>
      </c>
      <c r="AD71" s="137">
        <v>0</v>
      </c>
      <c r="AE71" s="137">
        <v>0</v>
      </c>
      <c r="AF71" s="137" t="s">
        <v>368</v>
      </c>
      <c r="AG71" s="137">
        <v>19.271356096946693</v>
      </c>
      <c r="AH71" s="137">
        <v>2.41</v>
      </c>
      <c r="AI71" s="137">
        <v>0</v>
      </c>
      <c r="AJ71" s="137">
        <v>6.4909999999999997</v>
      </c>
      <c r="AK71" s="137">
        <v>0</v>
      </c>
      <c r="AL71" s="137">
        <v>0</v>
      </c>
    </row>
    <row r="72" spans="1:39" s="55" customFormat="1">
      <c r="A72" s="66" t="s">
        <v>487</v>
      </c>
      <c r="B72" s="257" t="s">
        <v>495</v>
      </c>
      <c r="C72" s="182" t="s">
        <v>368</v>
      </c>
      <c r="D72" s="182" t="s">
        <v>368</v>
      </c>
      <c r="E72" s="182" t="s">
        <v>368</v>
      </c>
      <c r="F72" s="182" t="s">
        <v>368</v>
      </c>
      <c r="G72" s="182" t="s">
        <v>368</v>
      </c>
      <c r="H72" s="182" t="s">
        <v>368</v>
      </c>
      <c r="I72" s="182" t="s">
        <v>368</v>
      </c>
      <c r="J72" s="182" t="s">
        <v>368</v>
      </c>
      <c r="K72" s="182" t="s">
        <v>368</v>
      </c>
      <c r="L72" s="182" t="s">
        <v>368</v>
      </c>
      <c r="M72" s="182" t="s">
        <v>368</v>
      </c>
      <c r="N72" s="182" t="s">
        <v>368</v>
      </c>
      <c r="O72" s="182" t="s">
        <v>368</v>
      </c>
      <c r="P72" s="182" t="s">
        <v>368</v>
      </c>
      <c r="Q72" s="182" t="s">
        <v>368</v>
      </c>
      <c r="R72" s="182" t="s">
        <v>368</v>
      </c>
      <c r="S72" s="182" t="s">
        <v>368</v>
      </c>
      <c r="T72" s="182" t="s">
        <v>368</v>
      </c>
      <c r="U72" s="182" t="s">
        <v>368</v>
      </c>
      <c r="V72" s="182" t="s">
        <v>368</v>
      </c>
      <c r="W72" s="182" t="s">
        <v>368</v>
      </c>
      <c r="X72" s="182" t="s">
        <v>368</v>
      </c>
      <c r="Y72" s="182" t="s">
        <v>368</v>
      </c>
      <c r="Z72" s="137">
        <v>0</v>
      </c>
      <c r="AA72" s="137">
        <v>0</v>
      </c>
      <c r="AB72" s="137">
        <v>0</v>
      </c>
      <c r="AC72" s="137">
        <v>0</v>
      </c>
      <c r="AD72" s="137">
        <v>0</v>
      </c>
      <c r="AE72" s="137">
        <v>0</v>
      </c>
      <c r="AF72" s="137" t="s">
        <v>368</v>
      </c>
      <c r="AG72" s="137">
        <v>0</v>
      </c>
      <c r="AH72" s="137">
        <v>0</v>
      </c>
      <c r="AI72" s="137">
        <v>0</v>
      </c>
      <c r="AJ72" s="137">
        <v>0</v>
      </c>
      <c r="AK72" s="137">
        <v>0</v>
      </c>
      <c r="AL72" s="137">
        <v>0</v>
      </c>
    </row>
    <row r="73" spans="1:39" s="55" customFormat="1" ht="31.5">
      <c r="A73" s="66" t="s">
        <v>491</v>
      </c>
      <c r="B73" s="257" t="s">
        <v>500</v>
      </c>
      <c r="C73" s="182" t="s">
        <v>368</v>
      </c>
      <c r="D73" s="182" t="s">
        <v>368</v>
      </c>
      <c r="E73" s="182" t="s">
        <v>368</v>
      </c>
      <c r="F73" s="182" t="s">
        <v>368</v>
      </c>
      <c r="G73" s="182" t="s">
        <v>368</v>
      </c>
      <c r="H73" s="182" t="s">
        <v>368</v>
      </c>
      <c r="I73" s="182" t="s">
        <v>368</v>
      </c>
      <c r="J73" s="182" t="s">
        <v>368</v>
      </c>
      <c r="K73" s="182" t="s">
        <v>368</v>
      </c>
      <c r="L73" s="182" t="s">
        <v>368</v>
      </c>
      <c r="M73" s="182" t="s">
        <v>368</v>
      </c>
      <c r="N73" s="182" t="s">
        <v>368</v>
      </c>
      <c r="O73" s="182" t="s">
        <v>368</v>
      </c>
      <c r="P73" s="182" t="s">
        <v>368</v>
      </c>
      <c r="Q73" s="182" t="s">
        <v>368</v>
      </c>
      <c r="R73" s="182" t="s">
        <v>368</v>
      </c>
      <c r="S73" s="182" t="s">
        <v>368</v>
      </c>
      <c r="T73" s="182" t="s">
        <v>368</v>
      </c>
      <c r="U73" s="182" t="s">
        <v>368</v>
      </c>
      <c r="V73" s="182" t="s">
        <v>368</v>
      </c>
      <c r="W73" s="182" t="s">
        <v>368</v>
      </c>
      <c r="X73" s="182" t="s">
        <v>368</v>
      </c>
      <c r="Y73" s="182" t="s">
        <v>368</v>
      </c>
      <c r="Z73" s="137">
        <v>15.143698000000002</v>
      </c>
      <c r="AA73" s="137">
        <v>0.16300000000000001</v>
      </c>
      <c r="AB73" s="137">
        <v>0</v>
      </c>
      <c r="AC73" s="137">
        <v>6.6909999999999998</v>
      </c>
      <c r="AD73" s="137">
        <v>0</v>
      </c>
      <c r="AE73" s="137">
        <v>0</v>
      </c>
      <c r="AF73" s="137" t="s">
        <v>368</v>
      </c>
      <c r="AG73" s="137">
        <v>15.143698000000002</v>
      </c>
      <c r="AH73" s="137">
        <v>0.16300000000000001</v>
      </c>
      <c r="AI73" s="137">
        <v>0</v>
      </c>
      <c r="AJ73" s="137">
        <v>6.6909999999999998</v>
      </c>
      <c r="AK73" s="137">
        <v>0</v>
      </c>
      <c r="AL73" s="137">
        <v>0</v>
      </c>
    </row>
    <row r="74" spans="1:39" s="55" customFormat="1" ht="31.5">
      <c r="A74" s="66" t="s">
        <v>497</v>
      </c>
      <c r="B74" s="257" t="s">
        <v>507</v>
      </c>
      <c r="C74" s="182" t="s">
        <v>368</v>
      </c>
      <c r="D74" s="182" t="s">
        <v>368</v>
      </c>
      <c r="E74" s="182" t="s">
        <v>368</v>
      </c>
      <c r="F74" s="182" t="s">
        <v>368</v>
      </c>
      <c r="G74" s="182" t="s">
        <v>368</v>
      </c>
      <c r="H74" s="182" t="s">
        <v>368</v>
      </c>
      <c r="I74" s="182" t="s">
        <v>368</v>
      </c>
      <c r="J74" s="182" t="s">
        <v>368</v>
      </c>
      <c r="K74" s="182" t="s">
        <v>368</v>
      </c>
      <c r="L74" s="182" t="s">
        <v>368</v>
      </c>
      <c r="M74" s="182" t="s">
        <v>368</v>
      </c>
      <c r="N74" s="182" t="s">
        <v>368</v>
      </c>
      <c r="O74" s="182" t="s">
        <v>368</v>
      </c>
      <c r="P74" s="182" t="s">
        <v>368</v>
      </c>
      <c r="Q74" s="182" t="s">
        <v>368</v>
      </c>
      <c r="R74" s="182" t="s">
        <v>368</v>
      </c>
      <c r="S74" s="182" t="s">
        <v>368</v>
      </c>
      <c r="T74" s="182" t="s">
        <v>368</v>
      </c>
      <c r="U74" s="182" t="s">
        <v>368</v>
      </c>
      <c r="V74" s="182" t="s">
        <v>368</v>
      </c>
      <c r="W74" s="182" t="s">
        <v>368</v>
      </c>
      <c r="X74" s="182" t="s">
        <v>368</v>
      </c>
      <c r="Y74" s="182" t="s">
        <v>368</v>
      </c>
      <c r="Z74" s="137">
        <v>19.503030949999999</v>
      </c>
      <c r="AA74" s="137">
        <v>0</v>
      </c>
      <c r="AB74" s="137">
        <v>0</v>
      </c>
      <c r="AC74" s="137">
        <v>3.6</v>
      </c>
      <c r="AD74" s="137">
        <v>0</v>
      </c>
      <c r="AE74" s="137">
        <v>0</v>
      </c>
      <c r="AF74" s="137" t="s">
        <v>368</v>
      </c>
      <c r="AG74" s="137">
        <v>19.503030949999999</v>
      </c>
      <c r="AH74" s="137">
        <v>0</v>
      </c>
      <c r="AI74" s="137">
        <v>0</v>
      </c>
      <c r="AJ74" s="137">
        <v>3.6</v>
      </c>
      <c r="AK74" s="137">
        <v>0</v>
      </c>
      <c r="AL74" s="137">
        <v>0</v>
      </c>
    </row>
    <row r="75" spans="1:39" s="55" customFormat="1">
      <c r="A75" s="66" t="s">
        <v>503</v>
      </c>
      <c r="B75" s="257" t="s">
        <v>510</v>
      </c>
      <c r="C75" s="182" t="s">
        <v>368</v>
      </c>
      <c r="D75" s="182" t="s">
        <v>368</v>
      </c>
      <c r="E75" s="182" t="s">
        <v>368</v>
      </c>
      <c r="F75" s="182" t="s">
        <v>368</v>
      </c>
      <c r="G75" s="182" t="s">
        <v>368</v>
      </c>
      <c r="H75" s="182" t="s">
        <v>368</v>
      </c>
      <c r="I75" s="182" t="s">
        <v>368</v>
      </c>
      <c r="J75" s="182" t="s">
        <v>368</v>
      </c>
      <c r="K75" s="182" t="s">
        <v>368</v>
      </c>
      <c r="L75" s="182" t="s">
        <v>368</v>
      </c>
      <c r="M75" s="182" t="s">
        <v>368</v>
      </c>
      <c r="N75" s="182" t="s">
        <v>368</v>
      </c>
      <c r="O75" s="182" t="s">
        <v>368</v>
      </c>
      <c r="P75" s="182" t="s">
        <v>368</v>
      </c>
      <c r="Q75" s="182" t="s">
        <v>368</v>
      </c>
      <c r="R75" s="182" t="s">
        <v>368</v>
      </c>
      <c r="S75" s="182" t="s">
        <v>368</v>
      </c>
      <c r="T75" s="182" t="s">
        <v>368</v>
      </c>
      <c r="U75" s="182" t="s">
        <v>368</v>
      </c>
      <c r="V75" s="182" t="s">
        <v>368</v>
      </c>
      <c r="W75" s="182" t="s">
        <v>368</v>
      </c>
      <c r="X75" s="182" t="s">
        <v>368</v>
      </c>
      <c r="Y75" s="182" t="s">
        <v>368</v>
      </c>
      <c r="Z75" s="137">
        <v>1</v>
      </c>
      <c r="AA75" s="137">
        <v>0</v>
      </c>
      <c r="AB75" s="137">
        <v>0</v>
      </c>
      <c r="AC75" s="137">
        <v>0</v>
      </c>
      <c r="AD75" s="137">
        <v>0</v>
      </c>
      <c r="AE75" s="137">
        <v>0</v>
      </c>
      <c r="AF75" s="137" t="s">
        <v>368</v>
      </c>
      <c r="AG75" s="137">
        <v>1</v>
      </c>
      <c r="AH75" s="137">
        <v>0</v>
      </c>
      <c r="AI75" s="137">
        <v>0</v>
      </c>
      <c r="AJ75" s="137">
        <v>0</v>
      </c>
      <c r="AK75" s="137">
        <v>0</v>
      </c>
      <c r="AL75" s="137">
        <v>0</v>
      </c>
    </row>
    <row r="76" spans="1:39" s="35" customFormat="1" ht="31.5">
      <c r="A76" s="66" t="s">
        <v>509</v>
      </c>
      <c r="B76" s="257" t="s">
        <v>512</v>
      </c>
      <c r="C76" s="182" t="s">
        <v>368</v>
      </c>
      <c r="D76" s="182" t="s">
        <v>368</v>
      </c>
      <c r="E76" s="182" t="s">
        <v>368</v>
      </c>
      <c r="F76" s="182" t="s">
        <v>368</v>
      </c>
      <c r="G76" s="182" t="s">
        <v>368</v>
      </c>
      <c r="H76" s="182" t="s">
        <v>368</v>
      </c>
      <c r="I76" s="182" t="s">
        <v>368</v>
      </c>
      <c r="J76" s="182" t="s">
        <v>368</v>
      </c>
      <c r="K76" s="182" t="s">
        <v>368</v>
      </c>
      <c r="L76" s="182" t="s">
        <v>368</v>
      </c>
      <c r="M76" s="182" t="s">
        <v>368</v>
      </c>
      <c r="N76" s="182" t="s">
        <v>368</v>
      </c>
      <c r="O76" s="182" t="s">
        <v>368</v>
      </c>
      <c r="P76" s="182" t="s">
        <v>368</v>
      </c>
      <c r="Q76" s="182" t="s">
        <v>368</v>
      </c>
      <c r="R76" s="182" t="s">
        <v>368</v>
      </c>
      <c r="S76" s="182" t="s">
        <v>368</v>
      </c>
      <c r="T76" s="182" t="s">
        <v>368</v>
      </c>
      <c r="U76" s="182" t="s">
        <v>368</v>
      </c>
      <c r="V76" s="182" t="s">
        <v>368</v>
      </c>
      <c r="W76" s="182" t="s">
        <v>368</v>
      </c>
      <c r="X76" s="182" t="s">
        <v>368</v>
      </c>
      <c r="Y76" s="182" t="s">
        <v>368</v>
      </c>
      <c r="Z76" s="137">
        <v>2.9529376337623297</v>
      </c>
      <c r="AA76" s="137">
        <v>0.5</v>
      </c>
      <c r="AB76" s="137">
        <v>0</v>
      </c>
      <c r="AC76" s="137">
        <v>0</v>
      </c>
      <c r="AD76" s="137">
        <v>0</v>
      </c>
      <c r="AE76" s="137">
        <v>0</v>
      </c>
      <c r="AF76" s="137" t="s">
        <v>368</v>
      </c>
      <c r="AG76" s="137">
        <v>2.9529376337623297</v>
      </c>
      <c r="AH76" s="137">
        <v>0.5</v>
      </c>
      <c r="AI76" s="137">
        <v>0</v>
      </c>
      <c r="AJ76" s="137">
        <v>0</v>
      </c>
      <c r="AK76" s="137">
        <v>0</v>
      </c>
      <c r="AL76" s="137">
        <v>0</v>
      </c>
      <c r="AM76" s="176"/>
    </row>
    <row r="77" spans="1:39" s="35" customFormat="1" ht="31.5">
      <c r="A77" s="119" t="s">
        <v>364</v>
      </c>
      <c r="B77" s="120" t="s">
        <v>365</v>
      </c>
      <c r="C77" s="119" t="s">
        <v>275</v>
      </c>
      <c r="D77" s="133">
        <v>0</v>
      </c>
      <c r="E77" s="133">
        <v>0</v>
      </c>
      <c r="F77" s="133">
        <v>0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33">
        <v>0</v>
      </c>
      <c r="Q77" s="133">
        <v>0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3">
        <v>0</v>
      </c>
      <c r="Z77" s="133">
        <v>0</v>
      </c>
      <c r="AA77" s="133">
        <v>0</v>
      </c>
      <c r="AB77" s="133">
        <v>0</v>
      </c>
      <c r="AC77" s="133">
        <v>0</v>
      </c>
      <c r="AD77" s="133">
        <v>0</v>
      </c>
      <c r="AE77" s="133">
        <v>0</v>
      </c>
      <c r="AF77" s="133">
        <v>0</v>
      </c>
      <c r="AG77" s="133">
        <v>0</v>
      </c>
      <c r="AH77" s="133">
        <v>0</v>
      </c>
      <c r="AI77" s="133">
        <v>0</v>
      </c>
      <c r="AJ77" s="133">
        <v>0</v>
      </c>
      <c r="AK77" s="133">
        <v>0</v>
      </c>
      <c r="AL77" s="133">
        <v>0</v>
      </c>
      <c r="AM77" s="108"/>
    </row>
    <row r="78" spans="1:39" s="55" customFormat="1">
      <c r="A78" s="239" t="s">
        <v>366</v>
      </c>
      <c r="B78" s="240" t="s">
        <v>367</v>
      </c>
      <c r="C78" s="239" t="s">
        <v>275</v>
      </c>
      <c r="D78" s="242">
        <v>0</v>
      </c>
      <c r="E78" s="242">
        <v>0</v>
      </c>
      <c r="F78" s="242">
        <v>0</v>
      </c>
      <c r="G78" s="242">
        <v>0</v>
      </c>
      <c r="H78" s="242">
        <v>0</v>
      </c>
      <c r="I78" s="242">
        <v>0</v>
      </c>
      <c r="J78" s="242">
        <v>0</v>
      </c>
      <c r="K78" s="242">
        <v>0</v>
      </c>
      <c r="L78" s="242">
        <v>0</v>
      </c>
      <c r="M78" s="242">
        <v>0</v>
      </c>
      <c r="N78" s="242">
        <v>0</v>
      </c>
      <c r="O78" s="242">
        <v>0</v>
      </c>
      <c r="P78" s="242">
        <v>0</v>
      </c>
      <c r="Q78" s="242">
        <v>0</v>
      </c>
      <c r="R78" s="242">
        <v>0</v>
      </c>
      <c r="S78" s="242">
        <v>0</v>
      </c>
      <c r="T78" s="242">
        <v>0</v>
      </c>
      <c r="U78" s="242">
        <v>0</v>
      </c>
      <c r="V78" s="242">
        <v>0</v>
      </c>
      <c r="W78" s="242">
        <v>0</v>
      </c>
      <c r="X78" s="242">
        <v>0</v>
      </c>
      <c r="Y78" s="242">
        <v>0</v>
      </c>
      <c r="Z78" s="242">
        <v>43.31272281333333</v>
      </c>
      <c r="AA78" s="242">
        <v>0</v>
      </c>
      <c r="AB78" s="242">
        <v>0</v>
      </c>
      <c r="AC78" s="242">
        <v>0</v>
      </c>
      <c r="AD78" s="242">
        <v>0</v>
      </c>
      <c r="AE78" s="242">
        <v>0</v>
      </c>
      <c r="AF78" s="242" t="e">
        <f t="shared" ref="AF78" si="8">AF94+AF95+AF96</f>
        <v>#VALUE!</v>
      </c>
      <c r="AG78" s="242">
        <v>43.31272281333333</v>
      </c>
      <c r="AH78" s="242">
        <v>0</v>
      </c>
      <c r="AI78" s="242">
        <v>0</v>
      </c>
      <c r="AJ78" s="242">
        <v>0</v>
      </c>
      <c r="AK78" s="242">
        <v>0</v>
      </c>
      <c r="AL78" s="242">
        <v>0</v>
      </c>
    </row>
    <row r="79" spans="1:39" s="55" customFormat="1">
      <c r="A79" s="200" t="s">
        <v>417</v>
      </c>
      <c r="B79" s="201" t="s">
        <v>418</v>
      </c>
      <c r="C79" s="182" t="s">
        <v>368</v>
      </c>
      <c r="D79" s="182" t="s">
        <v>368</v>
      </c>
      <c r="E79" s="182" t="s">
        <v>368</v>
      </c>
      <c r="F79" s="182" t="s">
        <v>368</v>
      </c>
      <c r="G79" s="182" t="s">
        <v>368</v>
      </c>
      <c r="H79" s="182" t="s">
        <v>368</v>
      </c>
      <c r="I79" s="182" t="s">
        <v>368</v>
      </c>
      <c r="J79" s="182" t="s">
        <v>368</v>
      </c>
      <c r="K79" s="182" t="s">
        <v>368</v>
      </c>
      <c r="L79" s="182" t="s">
        <v>368</v>
      </c>
      <c r="M79" s="182" t="s">
        <v>368</v>
      </c>
      <c r="N79" s="182" t="s">
        <v>368</v>
      </c>
      <c r="O79" s="182" t="s">
        <v>368</v>
      </c>
      <c r="P79" s="182" t="s">
        <v>368</v>
      </c>
      <c r="Q79" s="182" t="s">
        <v>368</v>
      </c>
      <c r="R79" s="182" t="s">
        <v>368</v>
      </c>
      <c r="S79" s="182" t="s">
        <v>368</v>
      </c>
      <c r="T79" s="182" t="s">
        <v>368</v>
      </c>
      <c r="U79" s="182" t="s">
        <v>368</v>
      </c>
      <c r="V79" s="182" t="s">
        <v>368</v>
      </c>
      <c r="W79" s="182" t="s">
        <v>368</v>
      </c>
      <c r="X79" s="182" t="s">
        <v>368</v>
      </c>
      <c r="Y79" s="182" t="s">
        <v>368</v>
      </c>
      <c r="Z79" s="137">
        <v>0.84618333999999995</v>
      </c>
      <c r="AA79" s="137" t="s">
        <v>368</v>
      </c>
      <c r="AB79" s="137" t="s">
        <v>368</v>
      </c>
      <c r="AC79" s="137" t="s">
        <v>368</v>
      </c>
      <c r="AD79" s="137" t="s">
        <v>368</v>
      </c>
      <c r="AE79" s="137" t="s">
        <v>368</v>
      </c>
      <c r="AF79" s="137" t="s">
        <v>368</v>
      </c>
      <c r="AG79" s="137">
        <v>0.84618333999999995</v>
      </c>
      <c r="AH79" s="137" t="s">
        <v>368</v>
      </c>
      <c r="AI79" s="137" t="s">
        <v>368</v>
      </c>
      <c r="AJ79" s="137" t="s">
        <v>368</v>
      </c>
      <c r="AK79" s="137" t="s">
        <v>368</v>
      </c>
      <c r="AL79" s="137" t="s">
        <v>368</v>
      </c>
    </row>
    <row r="80" spans="1:39" s="55" customFormat="1">
      <c r="A80" s="200" t="s">
        <v>420</v>
      </c>
      <c r="B80" s="201" t="s">
        <v>421</v>
      </c>
      <c r="C80" s="182" t="s">
        <v>368</v>
      </c>
      <c r="D80" s="182" t="s">
        <v>368</v>
      </c>
      <c r="E80" s="182" t="s">
        <v>368</v>
      </c>
      <c r="F80" s="182" t="s">
        <v>368</v>
      </c>
      <c r="G80" s="182" t="s">
        <v>368</v>
      </c>
      <c r="H80" s="182" t="s">
        <v>368</v>
      </c>
      <c r="I80" s="182" t="s">
        <v>368</v>
      </c>
      <c r="J80" s="182" t="s">
        <v>368</v>
      </c>
      <c r="K80" s="182" t="s">
        <v>368</v>
      </c>
      <c r="L80" s="182" t="s">
        <v>368</v>
      </c>
      <c r="M80" s="182" t="s">
        <v>368</v>
      </c>
      <c r="N80" s="182" t="s">
        <v>368</v>
      </c>
      <c r="O80" s="182" t="s">
        <v>368</v>
      </c>
      <c r="P80" s="182" t="s">
        <v>368</v>
      </c>
      <c r="Q80" s="182" t="s">
        <v>368</v>
      </c>
      <c r="R80" s="182" t="s">
        <v>368</v>
      </c>
      <c r="S80" s="182" t="s">
        <v>368</v>
      </c>
      <c r="T80" s="182" t="s">
        <v>368</v>
      </c>
      <c r="U80" s="182" t="s">
        <v>368</v>
      </c>
      <c r="V80" s="182" t="s">
        <v>368</v>
      </c>
      <c r="W80" s="182" t="s">
        <v>368</v>
      </c>
      <c r="X80" s="182" t="s">
        <v>368</v>
      </c>
      <c r="Y80" s="182" t="s">
        <v>368</v>
      </c>
      <c r="Z80" s="137">
        <v>0.54035</v>
      </c>
      <c r="AA80" s="137" t="s">
        <v>368</v>
      </c>
      <c r="AB80" s="137" t="s">
        <v>368</v>
      </c>
      <c r="AC80" s="137" t="s">
        <v>368</v>
      </c>
      <c r="AD80" s="137" t="s">
        <v>368</v>
      </c>
      <c r="AE80" s="137" t="s">
        <v>368</v>
      </c>
      <c r="AF80" s="137" t="s">
        <v>368</v>
      </c>
      <c r="AG80" s="137">
        <v>0.54035</v>
      </c>
      <c r="AH80" s="137" t="s">
        <v>368</v>
      </c>
      <c r="AI80" s="137" t="s">
        <v>368</v>
      </c>
      <c r="AJ80" s="137" t="s">
        <v>368</v>
      </c>
      <c r="AK80" s="137" t="s">
        <v>368</v>
      </c>
      <c r="AL80" s="137" t="s">
        <v>368</v>
      </c>
    </row>
    <row r="81" spans="1:39" s="55" customFormat="1">
      <c r="A81" s="200" t="s">
        <v>422</v>
      </c>
      <c r="B81" s="201" t="s">
        <v>423</v>
      </c>
      <c r="C81" s="182" t="s">
        <v>368</v>
      </c>
      <c r="D81" s="182" t="s">
        <v>368</v>
      </c>
      <c r="E81" s="182" t="s">
        <v>368</v>
      </c>
      <c r="F81" s="182" t="s">
        <v>368</v>
      </c>
      <c r="G81" s="182" t="s">
        <v>368</v>
      </c>
      <c r="H81" s="182" t="s">
        <v>368</v>
      </c>
      <c r="I81" s="182" t="s">
        <v>368</v>
      </c>
      <c r="J81" s="182" t="s">
        <v>368</v>
      </c>
      <c r="K81" s="182" t="s">
        <v>368</v>
      </c>
      <c r="L81" s="182" t="s">
        <v>368</v>
      </c>
      <c r="M81" s="182" t="s">
        <v>368</v>
      </c>
      <c r="N81" s="182" t="s">
        <v>368</v>
      </c>
      <c r="O81" s="182" t="s">
        <v>368</v>
      </c>
      <c r="P81" s="182" t="s">
        <v>368</v>
      </c>
      <c r="Q81" s="182" t="s">
        <v>368</v>
      </c>
      <c r="R81" s="182" t="s">
        <v>368</v>
      </c>
      <c r="S81" s="182" t="s">
        <v>368</v>
      </c>
      <c r="T81" s="182" t="s">
        <v>368</v>
      </c>
      <c r="U81" s="182" t="s">
        <v>368</v>
      </c>
      <c r="V81" s="182" t="s">
        <v>368</v>
      </c>
      <c r="W81" s="182" t="s">
        <v>368</v>
      </c>
      <c r="X81" s="182" t="s">
        <v>368</v>
      </c>
      <c r="Y81" s="182" t="s">
        <v>368</v>
      </c>
      <c r="Z81" s="137">
        <v>7.2649999999999997</v>
      </c>
      <c r="AA81" s="137" t="s">
        <v>368</v>
      </c>
      <c r="AB81" s="137" t="s">
        <v>368</v>
      </c>
      <c r="AC81" s="137" t="s">
        <v>368</v>
      </c>
      <c r="AD81" s="137" t="s">
        <v>368</v>
      </c>
      <c r="AE81" s="137" t="s">
        <v>368</v>
      </c>
      <c r="AF81" s="137" t="s">
        <v>368</v>
      </c>
      <c r="AG81" s="137">
        <v>7.2649999999999997</v>
      </c>
      <c r="AH81" s="137" t="s">
        <v>368</v>
      </c>
      <c r="AI81" s="137" t="s">
        <v>368</v>
      </c>
      <c r="AJ81" s="137" t="s">
        <v>368</v>
      </c>
      <c r="AK81" s="137" t="s">
        <v>368</v>
      </c>
      <c r="AL81" s="137" t="s">
        <v>368</v>
      </c>
    </row>
    <row r="82" spans="1:39" s="55" customFormat="1">
      <c r="A82" s="200" t="s">
        <v>424</v>
      </c>
      <c r="B82" s="201" t="s">
        <v>425</v>
      </c>
      <c r="C82" s="182" t="s">
        <v>368</v>
      </c>
      <c r="D82" s="182" t="s">
        <v>368</v>
      </c>
      <c r="E82" s="182" t="s">
        <v>368</v>
      </c>
      <c r="F82" s="182" t="s">
        <v>368</v>
      </c>
      <c r="G82" s="182" t="s">
        <v>368</v>
      </c>
      <c r="H82" s="182" t="s">
        <v>368</v>
      </c>
      <c r="I82" s="182" t="s">
        <v>368</v>
      </c>
      <c r="J82" s="182" t="s">
        <v>368</v>
      </c>
      <c r="K82" s="182" t="s">
        <v>368</v>
      </c>
      <c r="L82" s="182" t="s">
        <v>368</v>
      </c>
      <c r="M82" s="182" t="s">
        <v>368</v>
      </c>
      <c r="N82" s="182" t="s">
        <v>368</v>
      </c>
      <c r="O82" s="182" t="s">
        <v>368</v>
      </c>
      <c r="P82" s="182" t="s">
        <v>368</v>
      </c>
      <c r="Q82" s="182" t="s">
        <v>368</v>
      </c>
      <c r="R82" s="182" t="s">
        <v>368</v>
      </c>
      <c r="S82" s="182" t="s">
        <v>368</v>
      </c>
      <c r="T82" s="182" t="s">
        <v>368</v>
      </c>
      <c r="U82" s="182" t="s">
        <v>368</v>
      </c>
      <c r="V82" s="182" t="s">
        <v>368</v>
      </c>
      <c r="W82" s="182" t="s">
        <v>368</v>
      </c>
      <c r="X82" s="182" t="s">
        <v>368</v>
      </c>
      <c r="Y82" s="182" t="s">
        <v>368</v>
      </c>
      <c r="Z82" s="137">
        <v>16.453138339999999</v>
      </c>
      <c r="AA82" s="137" t="s">
        <v>368</v>
      </c>
      <c r="AB82" s="137" t="s">
        <v>368</v>
      </c>
      <c r="AC82" s="137" t="s">
        <v>368</v>
      </c>
      <c r="AD82" s="137" t="s">
        <v>368</v>
      </c>
      <c r="AE82" s="137" t="s">
        <v>368</v>
      </c>
      <c r="AF82" s="137" t="s">
        <v>368</v>
      </c>
      <c r="AG82" s="137">
        <v>16.453138339999999</v>
      </c>
      <c r="AH82" s="137" t="s">
        <v>368</v>
      </c>
      <c r="AI82" s="137" t="s">
        <v>368</v>
      </c>
      <c r="AJ82" s="137" t="s">
        <v>368</v>
      </c>
      <c r="AK82" s="137" t="s">
        <v>368</v>
      </c>
      <c r="AL82" s="137" t="s">
        <v>368</v>
      </c>
    </row>
    <row r="83" spans="1:39" s="55" customFormat="1">
      <c r="A83" s="200" t="s">
        <v>426</v>
      </c>
      <c r="B83" s="201" t="s">
        <v>427</v>
      </c>
      <c r="C83" s="182" t="s">
        <v>368</v>
      </c>
      <c r="D83" s="182" t="s">
        <v>368</v>
      </c>
      <c r="E83" s="182" t="s">
        <v>368</v>
      </c>
      <c r="F83" s="182" t="s">
        <v>368</v>
      </c>
      <c r="G83" s="182" t="s">
        <v>368</v>
      </c>
      <c r="H83" s="182" t="s">
        <v>368</v>
      </c>
      <c r="I83" s="182" t="s">
        <v>368</v>
      </c>
      <c r="J83" s="182" t="s">
        <v>368</v>
      </c>
      <c r="K83" s="182" t="s">
        <v>368</v>
      </c>
      <c r="L83" s="182" t="s">
        <v>368</v>
      </c>
      <c r="M83" s="182" t="s">
        <v>368</v>
      </c>
      <c r="N83" s="182" t="s">
        <v>368</v>
      </c>
      <c r="O83" s="182" t="s">
        <v>368</v>
      </c>
      <c r="P83" s="182" t="s">
        <v>368</v>
      </c>
      <c r="Q83" s="182" t="s">
        <v>368</v>
      </c>
      <c r="R83" s="182" t="s">
        <v>368</v>
      </c>
      <c r="S83" s="182" t="s">
        <v>368</v>
      </c>
      <c r="T83" s="182" t="s">
        <v>368</v>
      </c>
      <c r="U83" s="182" t="s">
        <v>368</v>
      </c>
      <c r="V83" s="182" t="s">
        <v>368</v>
      </c>
      <c r="W83" s="182" t="s">
        <v>368</v>
      </c>
      <c r="X83" s="182" t="s">
        <v>368</v>
      </c>
      <c r="Y83" s="182" t="s">
        <v>368</v>
      </c>
      <c r="Z83" s="137">
        <v>0</v>
      </c>
      <c r="AA83" s="137" t="s">
        <v>368</v>
      </c>
      <c r="AB83" s="137" t="s">
        <v>368</v>
      </c>
      <c r="AC83" s="137" t="s">
        <v>368</v>
      </c>
      <c r="AD83" s="137" t="s">
        <v>368</v>
      </c>
      <c r="AE83" s="137" t="s">
        <v>368</v>
      </c>
      <c r="AF83" s="137" t="s">
        <v>368</v>
      </c>
      <c r="AG83" s="137">
        <v>0</v>
      </c>
      <c r="AH83" s="137" t="s">
        <v>368</v>
      </c>
      <c r="AI83" s="137" t="s">
        <v>368</v>
      </c>
      <c r="AJ83" s="137" t="s">
        <v>368</v>
      </c>
      <c r="AK83" s="137" t="s">
        <v>368</v>
      </c>
      <c r="AL83" s="137" t="s">
        <v>368</v>
      </c>
    </row>
    <row r="84" spans="1:39" s="55" customFormat="1">
      <c r="A84" s="200" t="s">
        <v>428</v>
      </c>
      <c r="B84" s="201" t="s">
        <v>429</v>
      </c>
      <c r="C84" s="182" t="s">
        <v>368</v>
      </c>
      <c r="D84" s="182" t="s">
        <v>368</v>
      </c>
      <c r="E84" s="182" t="s">
        <v>368</v>
      </c>
      <c r="F84" s="182" t="s">
        <v>368</v>
      </c>
      <c r="G84" s="182" t="s">
        <v>368</v>
      </c>
      <c r="H84" s="182" t="s">
        <v>368</v>
      </c>
      <c r="I84" s="182" t="s">
        <v>368</v>
      </c>
      <c r="J84" s="182" t="s">
        <v>368</v>
      </c>
      <c r="K84" s="182" t="s">
        <v>368</v>
      </c>
      <c r="L84" s="182" t="s">
        <v>368</v>
      </c>
      <c r="M84" s="182" t="s">
        <v>368</v>
      </c>
      <c r="N84" s="182" t="s">
        <v>368</v>
      </c>
      <c r="O84" s="182" t="s">
        <v>368</v>
      </c>
      <c r="P84" s="182" t="s">
        <v>368</v>
      </c>
      <c r="Q84" s="182" t="s">
        <v>368</v>
      </c>
      <c r="R84" s="182" t="s">
        <v>368</v>
      </c>
      <c r="S84" s="182" t="s">
        <v>368</v>
      </c>
      <c r="T84" s="182" t="s">
        <v>368</v>
      </c>
      <c r="U84" s="182" t="s">
        <v>368</v>
      </c>
      <c r="V84" s="182" t="s">
        <v>368</v>
      </c>
      <c r="W84" s="182" t="s">
        <v>368</v>
      </c>
      <c r="X84" s="182" t="s">
        <v>368</v>
      </c>
      <c r="Y84" s="182" t="s">
        <v>368</v>
      </c>
      <c r="Z84" s="137">
        <v>1.94944446</v>
      </c>
      <c r="AA84" s="137" t="s">
        <v>368</v>
      </c>
      <c r="AB84" s="137" t="s">
        <v>368</v>
      </c>
      <c r="AC84" s="137" t="s">
        <v>368</v>
      </c>
      <c r="AD84" s="137" t="s">
        <v>368</v>
      </c>
      <c r="AE84" s="137" t="s">
        <v>368</v>
      </c>
      <c r="AF84" s="137" t="s">
        <v>368</v>
      </c>
      <c r="AG84" s="137">
        <v>1.94944446</v>
      </c>
      <c r="AH84" s="137" t="s">
        <v>368</v>
      </c>
      <c r="AI84" s="137" t="s">
        <v>368</v>
      </c>
      <c r="AJ84" s="137" t="s">
        <v>368</v>
      </c>
      <c r="AK84" s="137" t="s">
        <v>368</v>
      </c>
      <c r="AL84" s="137" t="s">
        <v>368</v>
      </c>
    </row>
    <row r="85" spans="1:39" s="55" customFormat="1">
      <c r="A85" s="200" t="s">
        <v>430</v>
      </c>
      <c r="B85" s="201" t="s">
        <v>431</v>
      </c>
      <c r="C85" s="182" t="s">
        <v>368</v>
      </c>
      <c r="D85" s="182" t="s">
        <v>368</v>
      </c>
      <c r="E85" s="182" t="s">
        <v>368</v>
      </c>
      <c r="F85" s="182" t="s">
        <v>368</v>
      </c>
      <c r="G85" s="182" t="s">
        <v>368</v>
      </c>
      <c r="H85" s="182" t="s">
        <v>368</v>
      </c>
      <c r="I85" s="182" t="s">
        <v>368</v>
      </c>
      <c r="J85" s="182" t="s">
        <v>368</v>
      </c>
      <c r="K85" s="182" t="s">
        <v>368</v>
      </c>
      <c r="L85" s="182" t="s">
        <v>368</v>
      </c>
      <c r="M85" s="182" t="s">
        <v>368</v>
      </c>
      <c r="N85" s="182" t="s">
        <v>368</v>
      </c>
      <c r="O85" s="182" t="s">
        <v>368</v>
      </c>
      <c r="P85" s="182" t="s">
        <v>368</v>
      </c>
      <c r="Q85" s="182" t="s">
        <v>368</v>
      </c>
      <c r="R85" s="182" t="s">
        <v>368</v>
      </c>
      <c r="S85" s="182" t="s">
        <v>368</v>
      </c>
      <c r="T85" s="182" t="s">
        <v>368</v>
      </c>
      <c r="U85" s="182" t="s">
        <v>368</v>
      </c>
      <c r="V85" s="182" t="s">
        <v>368</v>
      </c>
      <c r="W85" s="182" t="s">
        <v>368</v>
      </c>
      <c r="X85" s="182" t="s">
        <v>368</v>
      </c>
      <c r="Y85" s="182" t="s">
        <v>368</v>
      </c>
      <c r="Z85" s="137">
        <v>0</v>
      </c>
      <c r="AA85" s="137" t="s">
        <v>368</v>
      </c>
      <c r="AB85" s="137" t="s">
        <v>368</v>
      </c>
      <c r="AC85" s="137" t="s">
        <v>368</v>
      </c>
      <c r="AD85" s="137" t="s">
        <v>368</v>
      </c>
      <c r="AE85" s="137" t="s">
        <v>368</v>
      </c>
      <c r="AF85" s="137" t="s">
        <v>368</v>
      </c>
      <c r="AG85" s="137">
        <v>0</v>
      </c>
      <c r="AH85" s="137" t="s">
        <v>368</v>
      </c>
      <c r="AI85" s="137" t="s">
        <v>368</v>
      </c>
      <c r="AJ85" s="137" t="s">
        <v>368</v>
      </c>
      <c r="AK85" s="137" t="s">
        <v>368</v>
      </c>
      <c r="AL85" s="137" t="s">
        <v>368</v>
      </c>
    </row>
    <row r="86" spans="1:39" s="55" customFormat="1">
      <c r="A86" s="200" t="s">
        <v>432</v>
      </c>
      <c r="B86" s="201" t="s">
        <v>433</v>
      </c>
      <c r="C86" s="182" t="s">
        <v>368</v>
      </c>
      <c r="D86" s="182" t="s">
        <v>368</v>
      </c>
      <c r="E86" s="182" t="s">
        <v>368</v>
      </c>
      <c r="F86" s="182" t="s">
        <v>368</v>
      </c>
      <c r="G86" s="182" t="s">
        <v>368</v>
      </c>
      <c r="H86" s="182" t="s">
        <v>368</v>
      </c>
      <c r="I86" s="182" t="s">
        <v>368</v>
      </c>
      <c r="J86" s="182" t="s">
        <v>368</v>
      </c>
      <c r="K86" s="182" t="s">
        <v>368</v>
      </c>
      <c r="L86" s="182" t="s">
        <v>368</v>
      </c>
      <c r="M86" s="182" t="s">
        <v>368</v>
      </c>
      <c r="N86" s="182" t="s">
        <v>368</v>
      </c>
      <c r="O86" s="182" t="s">
        <v>368</v>
      </c>
      <c r="P86" s="182" t="s">
        <v>368</v>
      </c>
      <c r="Q86" s="182" t="s">
        <v>368</v>
      </c>
      <c r="R86" s="182" t="s">
        <v>368</v>
      </c>
      <c r="S86" s="182" t="s">
        <v>368</v>
      </c>
      <c r="T86" s="182" t="s">
        <v>368</v>
      </c>
      <c r="U86" s="182" t="s">
        <v>368</v>
      </c>
      <c r="V86" s="182" t="s">
        <v>368</v>
      </c>
      <c r="W86" s="182" t="s">
        <v>368</v>
      </c>
      <c r="X86" s="182" t="s">
        <v>368</v>
      </c>
      <c r="Y86" s="182" t="s">
        <v>368</v>
      </c>
      <c r="Z86" s="137">
        <v>1.1787000000000001</v>
      </c>
      <c r="AA86" s="137" t="s">
        <v>368</v>
      </c>
      <c r="AB86" s="137" t="s">
        <v>368</v>
      </c>
      <c r="AC86" s="137" t="s">
        <v>368</v>
      </c>
      <c r="AD86" s="137" t="s">
        <v>368</v>
      </c>
      <c r="AE86" s="137" t="s">
        <v>368</v>
      </c>
      <c r="AF86" s="137" t="s">
        <v>368</v>
      </c>
      <c r="AG86" s="137">
        <v>1.1787000000000001</v>
      </c>
      <c r="AH86" s="137" t="s">
        <v>368</v>
      </c>
      <c r="AI86" s="137" t="s">
        <v>368</v>
      </c>
      <c r="AJ86" s="137" t="s">
        <v>368</v>
      </c>
      <c r="AK86" s="137" t="s">
        <v>368</v>
      </c>
      <c r="AL86" s="137" t="s">
        <v>368</v>
      </c>
    </row>
    <row r="87" spans="1:39" s="55" customFormat="1">
      <c r="A87" s="200" t="s">
        <v>434</v>
      </c>
      <c r="B87" s="201" t="s">
        <v>435</v>
      </c>
      <c r="C87" s="182" t="s">
        <v>368</v>
      </c>
      <c r="D87" s="182" t="s">
        <v>368</v>
      </c>
      <c r="E87" s="182" t="s">
        <v>368</v>
      </c>
      <c r="F87" s="182" t="s">
        <v>368</v>
      </c>
      <c r="G87" s="182" t="s">
        <v>368</v>
      </c>
      <c r="H87" s="182" t="s">
        <v>368</v>
      </c>
      <c r="I87" s="182" t="s">
        <v>368</v>
      </c>
      <c r="J87" s="182" t="s">
        <v>368</v>
      </c>
      <c r="K87" s="182" t="s">
        <v>368</v>
      </c>
      <c r="L87" s="182" t="s">
        <v>368</v>
      </c>
      <c r="M87" s="182" t="s">
        <v>368</v>
      </c>
      <c r="N87" s="182" t="s">
        <v>368</v>
      </c>
      <c r="O87" s="182" t="s">
        <v>368</v>
      </c>
      <c r="P87" s="182" t="s">
        <v>368</v>
      </c>
      <c r="Q87" s="182" t="s">
        <v>368</v>
      </c>
      <c r="R87" s="182" t="s">
        <v>368</v>
      </c>
      <c r="S87" s="182" t="s">
        <v>368</v>
      </c>
      <c r="T87" s="182" t="s">
        <v>368</v>
      </c>
      <c r="U87" s="182" t="s">
        <v>368</v>
      </c>
      <c r="V87" s="182" t="s">
        <v>368</v>
      </c>
      <c r="W87" s="182" t="s">
        <v>368</v>
      </c>
      <c r="X87" s="182" t="s">
        <v>368</v>
      </c>
      <c r="Y87" s="182" t="s">
        <v>368</v>
      </c>
      <c r="Z87" s="137">
        <v>3.7334058300000001</v>
      </c>
      <c r="AA87" s="137" t="s">
        <v>368</v>
      </c>
      <c r="AB87" s="137" t="s">
        <v>368</v>
      </c>
      <c r="AC87" s="137" t="s">
        <v>368</v>
      </c>
      <c r="AD87" s="137" t="s">
        <v>368</v>
      </c>
      <c r="AE87" s="137" t="s">
        <v>368</v>
      </c>
      <c r="AF87" s="137" t="s">
        <v>368</v>
      </c>
      <c r="AG87" s="137">
        <v>3.7334058300000001</v>
      </c>
      <c r="AH87" s="137" t="s">
        <v>368</v>
      </c>
      <c r="AI87" s="137" t="s">
        <v>368</v>
      </c>
      <c r="AJ87" s="137" t="s">
        <v>368</v>
      </c>
      <c r="AK87" s="137" t="s">
        <v>368</v>
      </c>
      <c r="AL87" s="137" t="s">
        <v>368</v>
      </c>
    </row>
    <row r="88" spans="1:39" s="55" customFormat="1">
      <c r="A88" s="200" t="s">
        <v>436</v>
      </c>
      <c r="B88" s="201" t="s">
        <v>437</v>
      </c>
      <c r="C88" s="182" t="s">
        <v>368</v>
      </c>
      <c r="D88" s="182" t="s">
        <v>368</v>
      </c>
      <c r="E88" s="182" t="s">
        <v>368</v>
      </c>
      <c r="F88" s="182" t="s">
        <v>368</v>
      </c>
      <c r="G88" s="182" t="s">
        <v>368</v>
      </c>
      <c r="H88" s="182" t="s">
        <v>368</v>
      </c>
      <c r="I88" s="182" t="s">
        <v>368</v>
      </c>
      <c r="J88" s="182" t="s">
        <v>368</v>
      </c>
      <c r="K88" s="182" t="s">
        <v>368</v>
      </c>
      <c r="L88" s="182" t="s">
        <v>368</v>
      </c>
      <c r="M88" s="182" t="s">
        <v>368</v>
      </c>
      <c r="N88" s="182" t="s">
        <v>368</v>
      </c>
      <c r="O88" s="182" t="s">
        <v>368</v>
      </c>
      <c r="P88" s="182" t="s">
        <v>368</v>
      </c>
      <c r="Q88" s="182" t="s">
        <v>368</v>
      </c>
      <c r="R88" s="182" t="s">
        <v>368</v>
      </c>
      <c r="S88" s="182" t="s">
        <v>368</v>
      </c>
      <c r="T88" s="182" t="s">
        <v>368</v>
      </c>
      <c r="U88" s="182" t="s">
        <v>368</v>
      </c>
      <c r="V88" s="182" t="s">
        <v>368</v>
      </c>
      <c r="W88" s="182" t="s">
        <v>368</v>
      </c>
      <c r="X88" s="182" t="s">
        <v>368</v>
      </c>
      <c r="Y88" s="182" t="s">
        <v>368</v>
      </c>
      <c r="Z88" s="137">
        <v>1.545725</v>
      </c>
      <c r="AA88" s="137" t="s">
        <v>368</v>
      </c>
      <c r="AB88" s="137" t="s">
        <v>368</v>
      </c>
      <c r="AC88" s="137" t="s">
        <v>368</v>
      </c>
      <c r="AD88" s="137" t="s">
        <v>368</v>
      </c>
      <c r="AE88" s="137" t="s">
        <v>368</v>
      </c>
      <c r="AF88" s="137" t="s">
        <v>368</v>
      </c>
      <c r="AG88" s="137">
        <v>1.545725</v>
      </c>
      <c r="AH88" s="137" t="s">
        <v>368</v>
      </c>
      <c r="AI88" s="137" t="s">
        <v>368</v>
      </c>
      <c r="AJ88" s="137" t="s">
        <v>368</v>
      </c>
      <c r="AK88" s="137" t="s">
        <v>368</v>
      </c>
      <c r="AL88" s="137" t="s">
        <v>368</v>
      </c>
    </row>
    <row r="89" spans="1:39" s="55" customFormat="1">
      <c r="A89" s="200" t="s">
        <v>438</v>
      </c>
      <c r="B89" s="201" t="s">
        <v>439</v>
      </c>
      <c r="C89" s="182" t="s">
        <v>368</v>
      </c>
      <c r="D89" s="182" t="s">
        <v>368</v>
      </c>
      <c r="E89" s="182" t="s">
        <v>368</v>
      </c>
      <c r="F89" s="182" t="s">
        <v>368</v>
      </c>
      <c r="G89" s="182" t="s">
        <v>368</v>
      </c>
      <c r="H89" s="182" t="s">
        <v>368</v>
      </c>
      <c r="I89" s="182" t="s">
        <v>368</v>
      </c>
      <c r="J89" s="182" t="s">
        <v>368</v>
      </c>
      <c r="K89" s="182" t="s">
        <v>368</v>
      </c>
      <c r="L89" s="182" t="s">
        <v>368</v>
      </c>
      <c r="M89" s="182" t="s">
        <v>368</v>
      </c>
      <c r="N89" s="182" t="s">
        <v>368</v>
      </c>
      <c r="O89" s="182" t="s">
        <v>368</v>
      </c>
      <c r="P89" s="182" t="s">
        <v>368</v>
      </c>
      <c r="Q89" s="182" t="s">
        <v>368</v>
      </c>
      <c r="R89" s="182" t="s">
        <v>368</v>
      </c>
      <c r="S89" s="182" t="s">
        <v>368</v>
      </c>
      <c r="T89" s="182" t="s">
        <v>368</v>
      </c>
      <c r="U89" s="182" t="s">
        <v>368</v>
      </c>
      <c r="V89" s="182" t="s">
        <v>368</v>
      </c>
      <c r="W89" s="182" t="s">
        <v>368</v>
      </c>
      <c r="X89" s="182" t="s">
        <v>368</v>
      </c>
      <c r="Y89" s="182" t="s">
        <v>368</v>
      </c>
      <c r="Z89" s="137">
        <v>3.895375</v>
      </c>
      <c r="AA89" s="137" t="s">
        <v>368</v>
      </c>
      <c r="AB89" s="137" t="s">
        <v>368</v>
      </c>
      <c r="AC89" s="137" t="s">
        <v>368</v>
      </c>
      <c r="AD89" s="137" t="s">
        <v>368</v>
      </c>
      <c r="AE89" s="137" t="s">
        <v>368</v>
      </c>
      <c r="AF89" s="137" t="s">
        <v>368</v>
      </c>
      <c r="AG89" s="137">
        <v>3.895375</v>
      </c>
      <c r="AH89" s="137" t="s">
        <v>368</v>
      </c>
      <c r="AI89" s="137" t="s">
        <v>368</v>
      </c>
      <c r="AJ89" s="137" t="s">
        <v>368</v>
      </c>
      <c r="AK89" s="137" t="s">
        <v>368</v>
      </c>
      <c r="AL89" s="137" t="s">
        <v>368</v>
      </c>
    </row>
    <row r="90" spans="1:39" s="55" customFormat="1">
      <c r="A90" s="200" t="s">
        <v>440</v>
      </c>
      <c r="B90" s="201" t="s">
        <v>441</v>
      </c>
      <c r="C90" s="182" t="s">
        <v>368</v>
      </c>
      <c r="D90" s="182" t="s">
        <v>368</v>
      </c>
      <c r="E90" s="182" t="s">
        <v>368</v>
      </c>
      <c r="F90" s="182" t="s">
        <v>368</v>
      </c>
      <c r="G90" s="182" t="s">
        <v>368</v>
      </c>
      <c r="H90" s="182" t="s">
        <v>368</v>
      </c>
      <c r="I90" s="182" t="s">
        <v>368</v>
      </c>
      <c r="J90" s="182" t="s">
        <v>368</v>
      </c>
      <c r="K90" s="182" t="s">
        <v>368</v>
      </c>
      <c r="L90" s="182" t="s">
        <v>368</v>
      </c>
      <c r="M90" s="182" t="s">
        <v>368</v>
      </c>
      <c r="N90" s="182" t="s">
        <v>368</v>
      </c>
      <c r="O90" s="182" t="s">
        <v>368</v>
      </c>
      <c r="P90" s="182" t="s">
        <v>368</v>
      </c>
      <c r="Q90" s="182" t="s">
        <v>368</v>
      </c>
      <c r="R90" s="182" t="s">
        <v>368</v>
      </c>
      <c r="S90" s="182" t="s">
        <v>368</v>
      </c>
      <c r="T90" s="182" t="s">
        <v>368</v>
      </c>
      <c r="U90" s="182" t="s">
        <v>368</v>
      </c>
      <c r="V90" s="182" t="s">
        <v>368</v>
      </c>
      <c r="W90" s="182" t="s">
        <v>368</v>
      </c>
      <c r="X90" s="182" t="s">
        <v>368</v>
      </c>
      <c r="Y90" s="182" t="s">
        <v>368</v>
      </c>
      <c r="Z90" s="137">
        <v>2.5625000099999999</v>
      </c>
      <c r="AA90" s="137" t="s">
        <v>368</v>
      </c>
      <c r="AB90" s="137" t="s">
        <v>368</v>
      </c>
      <c r="AC90" s="137" t="s">
        <v>368</v>
      </c>
      <c r="AD90" s="137" t="s">
        <v>368</v>
      </c>
      <c r="AE90" s="137" t="s">
        <v>368</v>
      </c>
      <c r="AF90" s="137" t="s">
        <v>368</v>
      </c>
      <c r="AG90" s="137">
        <v>2.5625000099999999</v>
      </c>
      <c r="AH90" s="137" t="s">
        <v>368</v>
      </c>
      <c r="AI90" s="137" t="s">
        <v>368</v>
      </c>
      <c r="AJ90" s="137" t="s">
        <v>368</v>
      </c>
      <c r="AK90" s="137" t="s">
        <v>368</v>
      </c>
      <c r="AL90" s="137" t="s">
        <v>368</v>
      </c>
    </row>
    <row r="91" spans="1:39" s="55" customFormat="1">
      <c r="A91" s="200" t="s">
        <v>442</v>
      </c>
      <c r="B91" s="201" t="s">
        <v>443</v>
      </c>
      <c r="C91" s="182" t="s">
        <v>368</v>
      </c>
      <c r="D91" s="182" t="s">
        <v>368</v>
      </c>
      <c r="E91" s="182" t="s">
        <v>368</v>
      </c>
      <c r="F91" s="182" t="s">
        <v>368</v>
      </c>
      <c r="G91" s="182" t="s">
        <v>368</v>
      </c>
      <c r="H91" s="182" t="s">
        <v>368</v>
      </c>
      <c r="I91" s="182" t="s">
        <v>368</v>
      </c>
      <c r="J91" s="182" t="s">
        <v>368</v>
      </c>
      <c r="K91" s="182" t="s">
        <v>368</v>
      </c>
      <c r="L91" s="182" t="s">
        <v>368</v>
      </c>
      <c r="M91" s="182" t="s">
        <v>368</v>
      </c>
      <c r="N91" s="182" t="s">
        <v>368</v>
      </c>
      <c r="O91" s="182" t="s">
        <v>368</v>
      </c>
      <c r="P91" s="182" t="s">
        <v>368</v>
      </c>
      <c r="Q91" s="182" t="s">
        <v>368</v>
      </c>
      <c r="R91" s="182" t="s">
        <v>368</v>
      </c>
      <c r="S91" s="182" t="s">
        <v>368</v>
      </c>
      <c r="T91" s="182" t="s">
        <v>368</v>
      </c>
      <c r="U91" s="182" t="s">
        <v>368</v>
      </c>
      <c r="V91" s="182" t="s">
        <v>368</v>
      </c>
      <c r="W91" s="182" t="s">
        <v>368</v>
      </c>
      <c r="X91" s="182" t="s">
        <v>368</v>
      </c>
      <c r="Y91" s="182" t="s">
        <v>368</v>
      </c>
      <c r="Z91" s="137">
        <v>0</v>
      </c>
      <c r="AA91" s="137" t="s">
        <v>368</v>
      </c>
      <c r="AB91" s="137" t="s">
        <v>368</v>
      </c>
      <c r="AC91" s="137" t="s">
        <v>368</v>
      </c>
      <c r="AD91" s="137" t="s">
        <v>368</v>
      </c>
      <c r="AE91" s="137" t="s">
        <v>368</v>
      </c>
      <c r="AF91" s="137" t="s">
        <v>368</v>
      </c>
      <c r="AG91" s="137">
        <v>0</v>
      </c>
      <c r="AH91" s="137" t="s">
        <v>368</v>
      </c>
      <c r="AI91" s="137" t="s">
        <v>368</v>
      </c>
      <c r="AJ91" s="137" t="s">
        <v>368</v>
      </c>
      <c r="AK91" s="137" t="s">
        <v>368</v>
      </c>
      <c r="AL91" s="137" t="s">
        <v>368</v>
      </c>
    </row>
    <row r="92" spans="1:39" s="55" customFormat="1" ht="31.5">
      <c r="A92" s="200" t="s">
        <v>444</v>
      </c>
      <c r="B92" s="201" t="s">
        <v>445</v>
      </c>
      <c r="C92" s="182" t="s">
        <v>368</v>
      </c>
      <c r="D92" s="182" t="s">
        <v>368</v>
      </c>
      <c r="E92" s="182" t="s">
        <v>368</v>
      </c>
      <c r="F92" s="182" t="s">
        <v>368</v>
      </c>
      <c r="G92" s="182" t="s">
        <v>368</v>
      </c>
      <c r="H92" s="182" t="s">
        <v>368</v>
      </c>
      <c r="I92" s="182" t="s">
        <v>368</v>
      </c>
      <c r="J92" s="182" t="s">
        <v>368</v>
      </c>
      <c r="K92" s="182" t="s">
        <v>368</v>
      </c>
      <c r="L92" s="182" t="s">
        <v>368</v>
      </c>
      <c r="M92" s="182" t="s">
        <v>368</v>
      </c>
      <c r="N92" s="182" t="s">
        <v>368</v>
      </c>
      <c r="O92" s="182" t="s">
        <v>368</v>
      </c>
      <c r="P92" s="182" t="s">
        <v>368</v>
      </c>
      <c r="Q92" s="182" t="s">
        <v>368</v>
      </c>
      <c r="R92" s="182" t="s">
        <v>368</v>
      </c>
      <c r="S92" s="182" t="s">
        <v>368</v>
      </c>
      <c r="T92" s="182" t="s">
        <v>368</v>
      </c>
      <c r="U92" s="182" t="s">
        <v>368</v>
      </c>
      <c r="V92" s="182" t="s">
        <v>368</v>
      </c>
      <c r="W92" s="182" t="s">
        <v>368</v>
      </c>
      <c r="X92" s="182" t="s">
        <v>368</v>
      </c>
      <c r="Y92" s="182" t="s">
        <v>368</v>
      </c>
      <c r="Z92" s="137">
        <v>1.1710416666666668</v>
      </c>
      <c r="AA92" s="137" t="s">
        <v>368</v>
      </c>
      <c r="AB92" s="137" t="s">
        <v>368</v>
      </c>
      <c r="AC92" s="137" t="s">
        <v>368</v>
      </c>
      <c r="AD92" s="137" t="s">
        <v>368</v>
      </c>
      <c r="AE92" s="137" t="s">
        <v>368</v>
      </c>
      <c r="AF92" s="137" t="s">
        <v>368</v>
      </c>
      <c r="AG92" s="137">
        <v>1.1710416666666668</v>
      </c>
      <c r="AH92" s="137" t="s">
        <v>368</v>
      </c>
      <c r="AI92" s="137" t="s">
        <v>368</v>
      </c>
      <c r="AJ92" s="137" t="s">
        <v>368</v>
      </c>
      <c r="AK92" s="137" t="s">
        <v>368</v>
      </c>
      <c r="AL92" s="137" t="s">
        <v>368</v>
      </c>
    </row>
    <row r="93" spans="1:39" s="55" customFormat="1">
      <c r="A93" s="200" t="s">
        <v>446</v>
      </c>
      <c r="B93" s="201" t="s">
        <v>447</v>
      </c>
      <c r="C93" s="182" t="s">
        <v>368</v>
      </c>
      <c r="D93" s="182" t="s">
        <v>368</v>
      </c>
      <c r="E93" s="182" t="s">
        <v>368</v>
      </c>
      <c r="F93" s="182" t="s">
        <v>368</v>
      </c>
      <c r="G93" s="182" t="s">
        <v>368</v>
      </c>
      <c r="H93" s="182" t="s">
        <v>368</v>
      </c>
      <c r="I93" s="182" t="s">
        <v>368</v>
      </c>
      <c r="J93" s="182" t="s">
        <v>368</v>
      </c>
      <c r="K93" s="182" t="s">
        <v>368</v>
      </c>
      <c r="L93" s="182" t="s">
        <v>368</v>
      </c>
      <c r="M93" s="182" t="s">
        <v>368</v>
      </c>
      <c r="N93" s="182" t="s">
        <v>368</v>
      </c>
      <c r="O93" s="182" t="s">
        <v>368</v>
      </c>
      <c r="P93" s="182" t="s">
        <v>368</v>
      </c>
      <c r="Q93" s="182" t="s">
        <v>368</v>
      </c>
      <c r="R93" s="182" t="s">
        <v>368</v>
      </c>
      <c r="S93" s="182" t="s">
        <v>368</v>
      </c>
      <c r="T93" s="182" t="s">
        <v>368</v>
      </c>
      <c r="U93" s="182" t="s">
        <v>368</v>
      </c>
      <c r="V93" s="182" t="s">
        <v>368</v>
      </c>
      <c r="W93" s="182" t="s">
        <v>368</v>
      </c>
      <c r="X93" s="182" t="s">
        <v>368</v>
      </c>
      <c r="Y93" s="182" t="s">
        <v>368</v>
      </c>
      <c r="Z93" s="137">
        <v>5.8875084000000001E-2</v>
      </c>
      <c r="AA93" s="137" t="s">
        <v>368</v>
      </c>
      <c r="AB93" s="137" t="s">
        <v>368</v>
      </c>
      <c r="AC93" s="137" t="s">
        <v>368</v>
      </c>
      <c r="AD93" s="137" t="s">
        <v>368</v>
      </c>
      <c r="AE93" s="137" t="s">
        <v>368</v>
      </c>
      <c r="AF93" s="137" t="s">
        <v>368</v>
      </c>
      <c r="AG93" s="137">
        <v>5.8875084000000001E-2</v>
      </c>
      <c r="AH93" s="137" t="s">
        <v>368</v>
      </c>
      <c r="AI93" s="137" t="s">
        <v>368</v>
      </c>
      <c r="AJ93" s="137" t="s">
        <v>368</v>
      </c>
      <c r="AK93" s="137" t="s">
        <v>368</v>
      </c>
      <c r="AL93" s="137" t="s">
        <v>368</v>
      </c>
    </row>
    <row r="94" spans="1:39" s="35" customFormat="1">
      <c r="A94" s="200" t="s">
        <v>448</v>
      </c>
      <c r="B94" s="201" t="s">
        <v>449</v>
      </c>
      <c r="C94" s="182" t="s">
        <v>368</v>
      </c>
      <c r="D94" s="182" t="s">
        <v>368</v>
      </c>
      <c r="E94" s="182" t="s">
        <v>368</v>
      </c>
      <c r="F94" s="182" t="s">
        <v>368</v>
      </c>
      <c r="G94" s="182" t="s">
        <v>368</v>
      </c>
      <c r="H94" s="182" t="s">
        <v>368</v>
      </c>
      <c r="I94" s="182" t="s">
        <v>368</v>
      </c>
      <c r="J94" s="182" t="s">
        <v>368</v>
      </c>
      <c r="K94" s="182" t="s">
        <v>368</v>
      </c>
      <c r="L94" s="182" t="s">
        <v>368</v>
      </c>
      <c r="M94" s="182" t="s">
        <v>368</v>
      </c>
      <c r="N94" s="182" t="s">
        <v>368</v>
      </c>
      <c r="O94" s="182" t="s">
        <v>368</v>
      </c>
      <c r="P94" s="182" t="s">
        <v>368</v>
      </c>
      <c r="Q94" s="182" t="s">
        <v>368</v>
      </c>
      <c r="R94" s="182" t="s">
        <v>368</v>
      </c>
      <c r="S94" s="182" t="s">
        <v>368</v>
      </c>
      <c r="T94" s="182" t="s">
        <v>368</v>
      </c>
      <c r="U94" s="182" t="s">
        <v>368</v>
      </c>
      <c r="V94" s="182" t="s">
        <v>368</v>
      </c>
      <c r="W94" s="182" t="s">
        <v>368</v>
      </c>
      <c r="X94" s="182" t="s">
        <v>368</v>
      </c>
      <c r="Y94" s="182" t="s">
        <v>368</v>
      </c>
      <c r="Z94" s="138">
        <v>0.27008324933333322</v>
      </c>
      <c r="AA94" s="137" t="s">
        <v>368</v>
      </c>
      <c r="AB94" s="137" t="s">
        <v>368</v>
      </c>
      <c r="AC94" s="137" t="s">
        <v>368</v>
      </c>
      <c r="AD94" s="137" t="s">
        <v>368</v>
      </c>
      <c r="AE94" s="137" t="s">
        <v>368</v>
      </c>
      <c r="AF94" s="137" t="s">
        <v>368</v>
      </c>
      <c r="AG94" s="138">
        <v>0.27008324933333322</v>
      </c>
      <c r="AH94" s="137" t="s">
        <v>368</v>
      </c>
      <c r="AI94" s="137" t="s">
        <v>368</v>
      </c>
      <c r="AJ94" s="137" t="s">
        <v>368</v>
      </c>
      <c r="AK94" s="137" t="s">
        <v>368</v>
      </c>
      <c r="AL94" s="137" t="s">
        <v>368</v>
      </c>
      <c r="AM94" s="108"/>
    </row>
    <row r="95" spans="1:39" s="35" customFormat="1">
      <c r="A95" s="200" t="s">
        <v>450</v>
      </c>
      <c r="B95" s="201" t="s">
        <v>451</v>
      </c>
      <c r="C95" s="182" t="s">
        <v>368</v>
      </c>
      <c r="D95" s="182" t="s">
        <v>368</v>
      </c>
      <c r="E95" s="182" t="s">
        <v>368</v>
      </c>
      <c r="F95" s="182" t="s">
        <v>368</v>
      </c>
      <c r="G95" s="182" t="s">
        <v>368</v>
      </c>
      <c r="H95" s="182" t="s">
        <v>368</v>
      </c>
      <c r="I95" s="182" t="s">
        <v>368</v>
      </c>
      <c r="J95" s="182" t="s">
        <v>368</v>
      </c>
      <c r="K95" s="182" t="s">
        <v>368</v>
      </c>
      <c r="L95" s="182" t="s">
        <v>368</v>
      </c>
      <c r="M95" s="182" t="s">
        <v>368</v>
      </c>
      <c r="N95" s="182" t="s">
        <v>368</v>
      </c>
      <c r="O95" s="182" t="s">
        <v>368</v>
      </c>
      <c r="P95" s="182" t="s">
        <v>368</v>
      </c>
      <c r="Q95" s="182" t="s">
        <v>368</v>
      </c>
      <c r="R95" s="182" t="s">
        <v>368</v>
      </c>
      <c r="S95" s="182" t="s">
        <v>368</v>
      </c>
      <c r="T95" s="182" t="s">
        <v>368</v>
      </c>
      <c r="U95" s="182" t="s">
        <v>368</v>
      </c>
      <c r="V95" s="182" t="s">
        <v>368</v>
      </c>
      <c r="W95" s="182" t="s">
        <v>368</v>
      </c>
      <c r="X95" s="182" t="s">
        <v>368</v>
      </c>
      <c r="Y95" s="182" t="s">
        <v>368</v>
      </c>
      <c r="Z95" s="138">
        <v>1.8429008333333332</v>
      </c>
      <c r="AA95" s="137" t="s">
        <v>368</v>
      </c>
      <c r="AB95" s="137" t="s">
        <v>368</v>
      </c>
      <c r="AC95" s="137" t="s">
        <v>368</v>
      </c>
      <c r="AD95" s="137" t="s">
        <v>368</v>
      </c>
      <c r="AE95" s="137" t="s">
        <v>368</v>
      </c>
      <c r="AF95" s="137" t="s">
        <v>368</v>
      </c>
      <c r="AG95" s="138">
        <v>1.8429008333333332</v>
      </c>
      <c r="AH95" s="137" t="s">
        <v>368</v>
      </c>
      <c r="AI95" s="137" t="s">
        <v>368</v>
      </c>
      <c r="AJ95" s="137" t="s">
        <v>368</v>
      </c>
      <c r="AK95" s="137" t="s">
        <v>368</v>
      </c>
      <c r="AL95" s="137" t="s">
        <v>368</v>
      </c>
      <c r="AM95" s="108"/>
    </row>
    <row r="96" spans="1:39" s="35" customFormat="1">
      <c r="A96" s="200" t="s">
        <v>452</v>
      </c>
      <c r="B96" s="201" t="s">
        <v>453</v>
      </c>
      <c r="C96" s="182" t="s">
        <v>368</v>
      </c>
      <c r="D96" s="182" t="s">
        <v>368</v>
      </c>
      <c r="E96" s="182" t="s">
        <v>368</v>
      </c>
      <c r="F96" s="182" t="s">
        <v>368</v>
      </c>
      <c r="G96" s="182" t="s">
        <v>368</v>
      </c>
      <c r="H96" s="182" t="s">
        <v>368</v>
      </c>
      <c r="I96" s="182" t="s">
        <v>368</v>
      </c>
      <c r="J96" s="182" t="s">
        <v>368</v>
      </c>
      <c r="K96" s="182" t="s">
        <v>368</v>
      </c>
      <c r="L96" s="182" t="s">
        <v>368</v>
      </c>
      <c r="M96" s="182" t="s">
        <v>368</v>
      </c>
      <c r="N96" s="182" t="s">
        <v>368</v>
      </c>
      <c r="O96" s="182" t="s">
        <v>368</v>
      </c>
      <c r="P96" s="182" t="s">
        <v>368</v>
      </c>
      <c r="Q96" s="182" t="s">
        <v>368</v>
      </c>
      <c r="R96" s="182" t="s">
        <v>368</v>
      </c>
      <c r="S96" s="182" t="s">
        <v>368</v>
      </c>
      <c r="T96" s="182" t="s">
        <v>368</v>
      </c>
      <c r="U96" s="182" t="s">
        <v>368</v>
      </c>
      <c r="V96" s="182" t="s">
        <v>368</v>
      </c>
      <c r="W96" s="182" t="s">
        <v>368</v>
      </c>
      <c r="X96" s="182" t="s">
        <v>368</v>
      </c>
      <c r="Y96" s="182" t="s">
        <v>368</v>
      </c>
      <c r="Z96" s="138">
        <v>0</v>
      </c>
      <c r="AA96" s="137" t="s">
        <v>368</v>
      </c>
      <c r="AB96" s="137" t="s">
        <v>368</v>
      </c>
      <c r="AC96" s="137" t="s">
        <v>368</v>
      </c>
      <c r="AD96" s="137" t="s">
        <v>368</v>
      </c>
      <c r="AE96" s="137" t="s">
        <v>368</v>
      </c>
      <c r="AF96" s="137" t="s">
        <v>368</v>
      </c>
      <c r="AG96" s="138">
        <v>0</v>
      </c>
      <c r="AH96" s="137" t="s">
        <v>368</v>
      </c>
      <c r="AI96" s="137" t="s">
        <v>368</v>
      </c>
      <c r="AJ96" s="137" t="s">
        <v>368</v>
      </c>
      <c r="AK96" s="137" t="s">
        <v>368</v>
      </c>
      <c r="AL96" s="137" t="s">
        <v>368</v>
      </c>
      <c r="AM96" s="108"/>
    </row>
    <row r="97" spans="1:39" s="35" customFormat="1" ht="31.5">
      <c r="A97" s="200" t="s">
        <v>454</v>
      </c>
      <c r="B97" s="201" t="s">
        <v>455</v>
      </c>
      <c r="C97" s="182" t="s">
        <v>368</v>
      </c>
      <c r="D97" s="182" t="s">
        <v>368</v>
      </c>
      <c r="E97" s="182" t="s">
        <v>368</v>
      </c>
      <c r="F97" s="182" t="s">
        <v>368</v>
      </c>
      <c r="G97" s="182" t="s">
        <v>368</v>
      </c>
      <c r="H97" s="182" t="s">
        <v>368</v>
      </c>
      <c r="I97" s="182" t="s">
        <v>368</v>
      </c>
      <c r="J97" s="182" t="s">
        <v>368</v>
      </c>
      <c r="K97" s="182" t="s">
        <v>368</v>
      </c>
      <c r="L97" s="182" t="s">
        <v>368</v>
      </c>
      <c r="M97" s="182" t="s">
        <v>368</v>
      </c>
      <c r="N97" s="182" t="s">
        <v>368</v>
      </c>
      <c r="O97" s="182" t="s">
        <v>368</v>
      </c>
      <c r="P97" s="182" t="s">
        <v>368</v>
      </c>
      <c r="Q97" s="182" t="s">
        <v>368</v>
      </c>
      <c r="R97" s="182" t="s">
        <v>368</v>
      </c>
      <c r="S97" s="182" t="s">
        <v>368</v>
      </c>
      <c r="T97" s="182" t="s">
        <v>368</v>
      </c>
      <c r="U97" s="182" t="s">
        <v>368</v>
      </c>
      <c r="V97" s="182" t="s">
        <v>368</v>
      </c>
      <c r="W97" s="182" t="s">
        <v>368</v>
      </c>
      <c r="X97" s="182" t="s">
        <v>368</v>
      </c>
      <c r="Y97" s="182" t="s">
        <v>368</v>
      </c>
      <c r="Z97" s="138">
        <v>0</v>
      </c>
      <c r="AA97" s="137" t="s">
        <v>368</v>
      </c>
      <c r="AB97" s="137" t="s">
        <v>368</v>
      </c>
      <c r="AC97" s="137" t="s">
        <v>368</v>
      </c>
      <c r="AD97" s="137" t="s">
        <v>368</v>
      </c>
      <c r="AE97" s="137" t="s">
        <v>368</v>
      </c>
      <c r="AF97" s="137" t="s">
        <v>368</v>
      </c>
      <c r="AG97" s="138">
        <v>0</v>
      </c>
      <c r="AH97" s="137" t="s">
        <v>368</v>
      </c>
      <c r="AI97" s="137" t="s">
        <v>368</v>
      </c>
      <c r="AJ97" s="137" t="s">
        <v>368</v>
      </c>
      <c r="AK97" s="137" t="s">
        <v>368</v>
      </c>
      <c r="AL97" s="137" t="s">
        <v>368</v>
      </c>
      <c r="AM97" s="108"/>
    </row>
    <row r="98" spans="1:39" s="35" customFormat="1">
      <c r="A98" s="146"/>
      <c r="B98" s="114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108"/>
    </row>
    <row r="99" spans="1:39" s="35" customFormat="1">
      <c r="A99" s="146"/>
      <c r="B99" s="114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108"/>
    </row>
    <row r="100" spans="1:39" s="35" customFormat="1">
      <c r="A100" s="146"/>
      <c r="B100" s="114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108"/>
    </row>
    <row r="101" spans="1:39" s="35" customFormat="1">
      <c r="A101" s="146"/>
      <c r="B101" s="114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108"/>
    </row>
    <row r="102" spans="1:39" s="35" customFormat="1">
      <c r="A102" s="146"/>
      <c r="B102" s="114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108"/>
    </row>
    <row r="103" spans="1:39" s="35" customFormat="1">
      <c r="A103" s="146"/>
      <c r="B103" s="114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108"/>
    </row>
    <row r="104" spans="1:39" s="35" customFormat="1">
      <c r="A104" s="146"/>
      <c r="B104" s="114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108"/>
    </row>
    <row r="105" spans="1:39" s="35" customFormat="1">
      <c r="A105" s="146"/>
      <c r="B105" s="114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108"/>
    </row>
    <row r="106" spans="1:39" s="35" customFormat="1">
      <c r="A106" s="146"/>
      <c r="B106" s="114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108"/>
    </row>
    <row r="107" spans="1:39" s="35" customFormat="1">
      <c r="A107" s="146"/>
      <c r="B107" s="114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108"/>
    </row>
    <row r="108" spans="1:39" s="35" customFormat="1">
      <c r="A108" s="146"/>
      <c r="B108" s="114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108"/>
    </row>
    <row r="109" spans="1:39" s="35" customFormat="1">
      <c r="A109" s="146"/>
      <c r="B109" s="114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108"/>
    </row>
    <row r="110" spans="1:39" s="35" customFormat="1">
      <c r="A110" s="146"/>
      <c r="B110" s="114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108"/>
    </row>
    <row r="111" spans="1:39" s="35" customFormat="1">
      <c r="A111" s="146"/>
      <c r="B111" s="114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108"/>
    </row>
    <row r="112" spans="1:39" s="35" customFormat="1">
      <c r="A112" s="146"/>
      <c r="B112" s="114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108"/>
    </row>
    <row r="113" spans="1:39" s="35" customFormat="1">
      <c r="A113" s="146"/>
      <c r="B113" s="114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108"/>
    </row>
    <row r="114" spans="1:39" s="35" customFormat="1">
      <c r="A114" s="146"/>
      <c r="B114" s="114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108"/>
    </row>
    <row r="115" spans="1:39" s="35" customFormat="1">
      <c r="A115" s="146"/>
      <c r="B115" s="114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108"/>
    </row>
    <row r="116" spans="1:39" s="35" customFormat="1">
      <c r="A116" s="146"/>
      <c r="B116" s="11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108"/>
    </row>
    <row r="117" spans="1:39" s="35" customFormat="1">
      <c r="A117" s="146"/>
      <c r="B117" s="114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108"/>
    </row>
    <row r="118" spans="1:39" s="35" customFormat="1">
      <c r="A118" s="146"/>
      <c r="B118" s="114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108"/>
    </row>
    <row r="119" spans="1:39" s="35" customFormat="1">
      <c r="A119" s="146"/>
      <c r="B119" s="114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108"/>
    </row>
    <row r="120" spans="1:39" s="35" customFormat="1">
      <c r="A120" s="146"/>
      <c r="B120" s="114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108"/>
    </row>
    <row r="121" spans="1:39" s="35" customFormat="1">
      <c r="A121" s="146"/>
      <c r="B121" s="114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108"/>
    </row>
    <row r="122" spans="1:39" s="35" customFormat="1">
      <c r="A122" s="146"/>
      <c r="B122" s="114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108"/>
    </row>
    <row r="123" spans="1:39" s="35" customFormat="1">
      <c r="A123" s="146"/>
      <c r="B123" s="114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108"/>
    </row>
    <row r="124" spans="1:39" s="35" customFormat="1">
      <c r="A124" s="146"/>
      <c r="B124" s="114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108"/>
    </row>
    <row r="125" spans="1:39" s="35" customFormat="1">
      <c r="A125" s="146"/>
      <c r="B125" s="114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108"/>
    </row>
    <row r="126" spans="1:39" s="35" customFormat="1">
      <c r="A126" s="146"/>
      <c r="B126" s="114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108"/>
    </row>
    <row r="127" spans="1:39" s="35" customFormat="1">
      <c r="A127" s="146"/>
      <c r="B127" s="114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108"/>
    </row>
    <row r="128" spans="1:39" s="35" customFormat="1">
      <c r="A128" s="146"/>
      <c r="B128" s="114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108"/>
    </row>
    <row r="129" spans="1:39" s="35" customFormat="1">
      <c r="A129" s="146"/>
      <c r="B129" s="114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108"/>
    </row>
    <row r="130" spans="1:39" s="35" customFormat="1">
      <c r="A130" s="146"/>
      <c r="B130" s="114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108"/>
    </row>
    <row r="131" spans="1:39" s="35" customFormat="1">
      <c r="A131" s="146"/>
      <c r="B131" s="114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108"/>
    </row>
    <row r="132" spans="1:39" s="35" customFormat="1">
      <c r="A132" s="146"/>
      <c r="B132" s="114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108"/>
    </row>
    <row r="133" spans="1:39" s="35" customFormat="1">
      <c r="A133" s="146"/>
      <c r="B133" s="114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108"/>
    </row>
    <row r="134" spans="1:39" s="35" customFormat="1">
      <c r="A134" s="146"/>
      <c r="B134" s="114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108"/>
    </row>
    <row r="135" spans="1:39" s="35" customFormat="1">
      <c r="A135" s="146"/>
      <c r="B135" s="114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108"/>
    </row>
    <row r="136" spans="1:39" s="35" customFormat="1">
      <c r="A136" s="146"/>
      <c r="B136" s="114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108"/>
    </row>
    <row r="137" spans="1:39" s="35" customFormat="1">
      <c r="A137" s="146"/>
      <c r="B137" s="114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108"/>
    </row>
    <row r="138" spans="1:39" s="35" customFormat="1">
      <c r="A138" s="146"/>
      <c r="B138" s="114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108"/>
    </row>
    <row r="139" spans="1:39" s="35" customFormat="1">
      <c r="A139" s="146"/>
      <c r="B139" s="114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108"/>
    </row>
    <row r="140" spans="1:39" s="35" customFormat="1">
      <c r="A140" s="146"/>
      <c r="B140" s="114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108"/>
    </row>
    <row r="141" spans="1:39" s="35" customFormat="1">
      <c r="A141" s="146"/>
      <c r="B141" s="114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108"/>
    </row>
    <row r="143" spans="1:39" s="35" customFormat="1" ht="22.5" customHeight="1">
      <c r="A143" s="287" t="s">
        <v>228</v>
      </c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86"/>
    </row>
    <row r="144" spans="1:39" s="35" customFormat="1" ht="21.75" customHeight="1">
      <c r="A144" s="287" t="s">
        <v>226</v>
      </c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  <c r="AA144" s="287"/>
      <c r="AB144" s="287"/>
      <c r="AC144" s="287"/>
      <c r="AD144" s="287"/>
      <c r="AE144" s="287"/>
      <c r="AF144" s="287"/>
      <c r="AG144" s="287"/>
      <c r="AH144" s="287"/>
      <c r="AI144" s="287"/>
      <c r="AJ144" s="287"/>
      <c r="AK144" s="287"/>
      <c r="AL144" s="287"/>
      <c r="AM144" s="86"/>
    </row>
    <row r="145" spans="1:68" s="35" customFormat="1" ht="18.75">
      <c r="A145" s="319" t="s">
        <v>239</v>
      </c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  <c r="T145" s="319"/>
      <c r="U145" s="319"/>
      <c r="V145" s="319"/>
      <c r="W145" s="319"/>
      <c r="X145" s="319"/>
      <c r="Y145" s="319"/>
      <c r="Z145" s="319"/>
      <c r="AA145" s="319"/>
      <c r="AB145" s="319"/>
      <c r="AC145" s="319"/>
      <c r="AD145" s="319"/>
      <c r="AE145" s="319"/>
      <c r="AF145" s="319"/>
      <c r="AG145" s="319"/>
      <c r="AH145" s="319"/>
      <c r="AI145" s="319"/>
      <c r="AJ145" s="319"/>
      <c r="AK145" s="319"/>
      <c r="AL145" s="319"/>
      <c r="AM145" s="64"/>
    </row>
    <row r="146" spans="1:68" ht="47.25" customHeight="1">
      <c r="A146" s="274" t="s">
        <v>233</v>
      </c>
      <c r="B146" s="274"/>
      <c r="C146" s="274"/>
      <c r="D146" s="274"/>
      <c r="E146" s="274"/>
      <c r="F146" s="274"/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  <c r="X146" s="274"/>
      <c r="Y146" s="274"/>
      <c r="Z146" s="274"/>
      <c r="AA146" s="274"/>
      <c r="AB146" s="274"/>
      <c r="AC146" s="274"/>
      <c r="AD146" s="274"/>
      <c r="AE146" s="274"/>
      <c r="AF146" s="274"/>
      <c r="AG146" s="274"/>
      <c r="AH146" s="274"/>
      <c r="AI146" s="274"/>
      <c r="AJ146" s="274"/>
      <c r="AK146" s="274"/>
      <c r="AL146" s="274"/>
      <c r="AM146" s="68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</row>
    <row r="147" spans="1:68" ht="23.25" customHeight="1">
      <c r="A147" s="275"/>
      <c r="B147" s="275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  <c r="AI147" s="275"/>
      <c r="AJ147" s="275"/>
      <c r="AK147" s="275"/>
      <c r="AL147" s="275"/>
      <c r="AM147" s="77"/>
      <c r="AN147" s="77"/>
      <c r="AO147" s="77"/>
      <c r="AP147" s="77"/>
      <c r="AQ147" s="77"/>
      <c r="AR147" s="77"/>
    </row>
    <row r="158" spans="1:68">
      <c r="AJ158" s="27" t="s">
        <v>31</v>
      </c>
    </row>
  </sheetData>
  <mergeCells count="24">
    <mergeCell ref="A143:AL143"/>
    <mergeCell ref="A144:AL144"/>
    <mergeCell ref="AG12:AL12"/>
    <mergeCell ref="D11:J11"/>
    <mergeCell ref="K11:Q11"/>
    <mergeCell ref="R11:X11"/>
    <mergeCell ref="Y11:AE11"/>
    <mergeCell ref="AF11:AL11"/>
    <mergeCell ref="A145:AL145"/>
    <mergeCell ref="A146:AL146"/>
    <mergeCell ref="A147:AL147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</mergeCells>
  <pageMargins left="0.70866141732283472" right="0.70866141732283472" top="0.74803149606299213" bottom="0.74803149606299213" header="0.31496062992125984" footer="0.31496062992125984"/>
  <pageSetup paperSize="8" scale="21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BE124"/>
  <sheetViews>
    <sheetView view="pageBreakPreview" topLeftCell="A7" zoomScale="60" zoomScaleNormal="100" workbookViewId="0">
      <selection activeCell="B91" sqref="B91"/>
    </sheetView>
  </sheetViews>
  <sheetFormatPr defaultRowHeight="15.75"/>
  <cols>
    <col min="1" max="1" width="19.125" style="27" customWidth="1"/>
    <col min="2" max="2" width="53.625" style="27" customWidth="1"/>
    <col min="3" max="3" width="20.125" style="27" customWidth="1"/>
    <col min="4" max="4" width="8.125" style="27" customWidth="1"/>
    <col min="5" max="5" width="7" style="27" customWidth="1"/>
    <col min="6" max="6" width="6" style="27" customWidth="1"/>
    <col min="7" max="7" width="7.875" style="27" customWidth="1"/>
    <col min="8" max="8" width="6" style="27" customWidth="1"/>
    <col min="9" max="9" width="7.875" style="27" customWidth="1"/>
    <col min="10" max="10" width="7.25" style="108" customWidth="1"/>
    <col min="11" max="11" width="7.625" style="108" customWidth="1"/>
    <col min="12" max="12" width="6" style="108" customWidth="1"/>
    <col min="13" max="13" width="7.5" style="108" customWidth="1"/>
    <col min="14" max="14" width="6" style="108" customWidth="1"/>
    <col min="15" max="15" width="10.125" style="108" customWidth="1"/>
    <col min="16" max="16" width="9" style="27"/>
    <col min="17" max="16384" width="9" style="1"/>
  </cols>
  <sheetData>
    <row r="1" spans="1:57" ht="22.5">
      <c r="J1" s="27"/>
      <c r="K1" s="27"/>
      <c r="L1" s="27"/>
      <c r="M1" s="27"/>
      <c r="N1" s="58" t="s">
        <v>225</v>
      </c>
      <c r="Q1" s="27"/>
      <c r="R1" s="27"/>
      <c r="S1" s="27"/>
    </row>
    <row r="2" spans="1:57" ht="22.5">
      <c r="J2" s="27"/>
      <c r="K2" s="27"/>
      <c r="L2" s="27"/>
      <c r="M2" s="27"/>
      <c r="N2" s="59" t="s">
        <v>227</v>
      </c>
      <c r="Q2" s="27"/>
      <c r="R2" s="27"/>
      <c r="S2" s="27"/>
    </row>
    <row r="4" spans="1:57">
      <c r="A4" s="325" t="s">
        <v>135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57" s="33" customFormat="1" ht="49.5" customHeight="1">
      <c r="A5" s="328" t="s">
        <v>136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27"/>
    </row>
    <row r="6" spans="1:57" s="33" customFormat="1" ht="17.25" customHeight="1">
      <c r="A6" s="69"/>
      <c r="B6" s="69"/>
      <c r="C6" s="69"/>
      <c r="D6" s="69"/>
      <c r="E6" s="69"/>
      <c r="F6" s="69"/>
      <c r="G6" s="69"/>
      <c r="H6" s="69"/>
      <c r="I6" s="69"/>
      <c r="J6" s="111"/>
      <c r="K6" s="111"/>
      <c r="L6" s="111"/>
      <c r="M6" s="111"/>
      <c r="N6" s="111"/>
      <c r="O6" s="111"/>
      <c r="P6" s="27"/>
    </row>
    <row r="7" spans="1:57" ht="18.75">
      <c r="A7" s="279" t="str">
        <f>'1'!A7:T7</f>
        <v xml:space="preserve">Акционерное общество "Тамбовская сетевая компания" 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</row>
    <row r="8" spans="1:57">
      <c r="A8" s="281" t="s">
        <v>141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</row>
    <row r="10" spans="1:57" ht="57" customHeight="1">
      <c r="A10" s="318" t="s">
        <v>72</v>
      </c>
      <c r="B10" s="318" t="s">
        <v>18</v>
      </c>
      <c r="C10" s="318" t="s">
        <v>1</v>
      </c>
      <c r="D10" s="326" t="s">
        <v>123</v>
      </c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</row>
    <row r="11" spans="1:57" ht="15.75" customHeight="1">
      <c r="A11" s="318"/>
      <c r="B11" s="318"/>
      <c r="C11" s="318"/>
      <c r="D11" s="310" t="s">
        <v>514</v>
      </c>
      <c r="E11" s="310"/>
      <c r="F11" s="310"/>
      <c r="G11" s="310"/>
      <c r="H11" s="310"/>
      <c r="I11" s="310"/>
      <c r="J11" s="310" t="s">
        <v>369</v>
      </c>
      <c r="K11" s="310"/>
      <c r="L11" s="310"/>
      <c r="M11" s="310"/>
      <c r="N11" s="310"/>
      <c r="O11" s="310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</row>
    <row r="12" spans="1:57">
      <c r="A12" s="318"/>
      <c r="B12" s="318"/>
      <c r="C12" s="318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</row>
    <row r="13" spans="1:57" ht="39" customHeight="1">
      <c r="A13" s="318"/>
      <c r="B13" s="318"/>
      <c r="C13" s="318"/>
      <c r="D13" s="310" t="s">
        <v>131</v>
      </c>
      <c r="E13" s="310"/>
      <c r="F13" s="310"/>
      <c r="G13" s="310"/>
      <c r="H13" s="310"/>
      <c r="I13" s="310"/>
      <c r="J13" s="310" t="s">
        <v>131</v>
      </c>
      <c r="K13" s="310"/>
      <c r="L13" s="310"/>
      <c r="M13" s="310"/>
      <c r="N13" s="310"/>
      <c r="O13" s="310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4"/>
      <c r="AZ13" s="324"/>
      <c r="BA13" s="324"/>
      <c r="BB13" s="324"/>
      <c r="BC13" s="324"/>
      <c r="BD13" s="324"/>
      <c r="BE13" s="324"/>
    </row>
    <row r="14" spans="1:57" ht="54.75" customHeight="1">
      <c r="A14" s="318"/>
      <c r="B14" s="318"/>
      <c r="C14" s="318"/>
      <c r="D14" s="25" t="s">
        <v>30</v>
      </c>
      <c r="E14" s="25" t="s">
        <v>234</v>
      </c>
      <c r="F14" s="25" t="s">
        <v>235</v>
      </c>
      <c r="G14" s="25" t="s">
        <v>236</v>
      </c>
      <c r="H14" s="25" t="s">
        <v>237</v>
      </c>
      <c r="I14" s="25" t="s">
        <v>238</v>
      </c>
      <c r="J14" s="25" t="s">
        <v>30</v>
      </c>
      <c r="K14" s="25" t="s">
        <v>234</v>
      </c>
      <c r="L14" s="25" t="s">
        <v>235</v>
      </c>
      <c r="M14" s="25" t="s">
        <v>236</v>
      </c>
      <c r="N14" s="25" t="s">
        <v>237</v>
      </c>
      <c r="O14" s="25" t="s">
        <v>238</v>
      </c>
      <c r="AD14" s="22"/>
      <c r="AE14" s="22"/>
      <c r="AF14" s="22"/>
      <c r="AG14" s="9"/>
      <c r="AH14" s="9"/>
      <c r="AI14" s="9"/>
      <c r="AJ14" s="22"/>
      <c r="AK14" s="22"/>
      <c r="AL14" s="22"/>
      <c r="AM14" s="22"/>
      <c r="AN14" s="9"/>
      <c r="AO14" s="9"/>
      <c r="AP14" s="9"/>
      <c r="AQ14" s="22"/>
      <c r="AR14" s="22"/>
      <c r="AS14" s="22"/>
      <c r="AT14" s="22"/>
      <c r="AU14" s="9"/>
      <c r="AV14" s="9"/>
      <c r="AW14" s="9"/>
      <c r="AX14" s="22"/>
      <c r="AY14" s="22"/>
      <c r="AZ14" s="22"/>
      <c r="BA14" s="22"/>
      <c r="BB14" s="9"/>
      <c r="BC14" s="9"/>
      <c r="BD14" s="9"/>
      <c r="BE14" s="22"/>
    </row>
    <row r="15" spans="1:57">
      <c r="A15" s="81">
        <v>1</v>
      </c>
      <c r="B15" s="81">
        <v>2</v>
      </c>
      <c r="C15" s="81">
        <v>3</v>
      </c>
      <c r="D15" s="32" t="s">
        <v>39</v>
      </c>
      <c r="E15" s="32" t="s">
        <v>40</v>
      </c>
      <c r="F15" s="32" t="s">
        <v>41</v>
      </c>
      <c r="G15" s="32" t="s">
        <v>42</v>
      </c>
      <c r="H15" s="32" t="s">
        <v>43</v>
      </c>
      <c r="I15" s="32" t="s">
        <v>44</v>
      </c>
      <c r="J15" s="32" t="s">
        <v>77</v>
      </c>
      <c r="K15" s="32" t="s">
        <v>78</v>
      </c>
      <c r="L15" s="32" t="s">
        <v>79</v>
      </c>
      <c r="M15" s="32" t="s">
        <v>80</v>
      </c>
      <c r="N15" s="32" t="s">
        <v>81</v>
      </c>
      <c r="O15" s="32" t="s">
        <v>82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>
      <c r="A16" s="66"/>
      <c r="B16" s="83"/>
      <c r="C16" s="82"/>
      <c r="D16" s="82"/>
      <c r="E16" s="82"/>
      <c r="F16" s="82"/>
      <c r="G16" s="82"/>
      <c r="H16" s="82"/>
      <c r="I16" s="82"/>
      <c r="J16" s="112"/>
      <c r="K16" s="112"/>
      <c r="L16" s="112"/>
      <c r="M16" s="112"/>
      <c r="N16" s="112"/>
      <c r="O16" s="112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1:57" s="35" customFormat="1">
      <c r="A17" s="115" t="s">
        <v>276</v>
      </c>
      <c r="B17" s="116" t="s">
        <v>277</v>
      </c>
      <c r="C17" s="115" t="s">
        <v>275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0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57" s="35" customFormat="1" ht="31.5">
      <c r="A18" s="115" t="s">
        <v>278</v>
      </c>
      <c r="B18" s="116" t="s">
        <v>279</v>
      </c>
      <c r="C18" s="115" t="s">
        <v>275</v>
      </c>
      <c r="D18" s="135">
        <f t="shared" ref="D18:I18" si="0">D43</f>
        <v>0</v>
      </c>
      <c r="E18" s="135">
        <f t="shared" si="0"/>
        <v>0</v>
      </c>
      <c r="F18" s="135">
        <f t="shared" si="0"/>
        <v>0</v>
      </c>
      <c r="G18" s="135">
        <f t="shared" si="0"/>
        <v>0</v>
      </c>
      <c r="H18" s="135">
        <f t="shared" si="0"/>
        <v>0</v>
      </c>
      <c r="I18" s="135">
        <f t="shared" si="0"/>
        <v>0</v>
      </c>
      <c r="J18" s="135">
        <v>0</v>
      </c>
      <c r="K18" s="135">
        <f>K43</f>
        <v>0</v>
      </c>
      <c r="L18" s="135">
        <f>L43</f>
        <v>0</v>
      </c>
      <c r="M18" s="135">
        <f>M43</f>
        <v>0</v>
      </c>
      <c r="N18" s="135">
        <f>N43</f>
        <v>0</v>
      </c>
      <c r="O18" s="135">
        <f>O43</f>
        <v>0</v>
      </c>
      <c r="P18" s="10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s="35" customFormat="1" ht="47.25">
      <c r="A19" s="115" t="s">
        <v>280</v>
      </c>
      <c r="B19" s="116" t="s">
        <v>281</v>
      </c>
      <c r="C19" s="115" t="s">
        <v>275</v>
      </c>
      <c r="D19" s="136">
        <f t="shared" ref="D19:I20" si="1">D64</f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0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s="35" customFormat="1" ht="31.5">
      <c r="A20" s="117" t="s">
        <v>282</v>
      </c>
      <c r="B20" s="118" t="s">
        <v>283</v>
      </c>
      <c r="C20" s="115" t="s">
        <v>275</v>
      </c>
      <c r="D20" s="255">
        <f t="shared" si="1"/>
        <v>4</v>
      </c>
      <c r="E20" s="136">
        <f t="shared" si="1"/>
        <v>5.5660000000000007</v>
      </c>
      <c r="F20" s="136">
        <f t="shared" si="1"/>
        <v>0</v>
      </c>
      <c r="G20" s="136">
        <f t="shared" si="1"/>
        <v>37.073</v>
      </c>
      <c r="H20" s="136">
        <f t="shared" si="1"/>
        <v>0</v>
      </c>
      <c r="I20" s="136">
        <f t="shared" si="1"/>
        <v>0</v>
      </c>
      <c r="J20" s="346">
        <v>4</v>
      </c>
      <c r="K20" s="136">
        <f>K65</f>
        <v>2.42</v>
      </c>
      <c r="L20" s="136">
        <f>L65</f>
        <v>0</v>
      </c>
      <c r="M20" s="136">
        <f>M65</f>
        <v>38.395999999999994</v>
      </c>
      <c r="N20" s="136">
        <f>N65</f>
        <v>0</v>
      </c>
      <c r="O20" s="255">
        <f>O65</f>
        <v>16</v>
      </c>
      <c r="P20" s="10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57" s="35" customFormat="1" ht="31.5">
      <c r="A21" s="117" t="s">
        <v>284</v>
      </c>
      <c r="B21" s="118" t="s">
        <v>285</v>
      </c>
      <c r="C21" s="115" t="s">
        <v>275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0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1:57" s="35" customFormat="1">
      <c r="A22" s="117" t="s">
        <v>286</v>
      </c>
      <c r="B22" s="118" t="s">
        <v>287</v>
      </c>
      <c r="C22" s="115" t="s">
        <v>275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0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1:57" s="35" customFormat="1">
      <c r="A23" s="119" t="s">
        <v>288</v>
      </c>
      <c r="B23" s="120" t="s">
        <v>289</v>
      </c>
      <c r="C23" s="119" t="s">
        <v>275</v>
      </c>
      <c r="D23" s="119" t="s">
        <v>368</v>
      </c>
      <c r="E23" s="119" t="s">
        <v>368</v>
      </c>
      <c r="F23" s="119" t="s">
        <v>368</v>
      </c>
      <c r="G23" s="119" t="s">
        <v>368</v>
      </c>
      <c r="H23" s="119" t="s">
        <v>368</v>
      </c>
      <c r="I23" s="119" t="s">
        <v>368</v>
      </c>
      <c r="J23" s="119" t="s">
        <v>368</v>
      </c>
      <c r="K23" s="119" t="s">
        <v>368</v>
      </c>
      <c r="L23" s="119" t="s">
        <v>368</v>
      </c>
      <c r="M23" s="119" t="s">
        <v>368</v>
      </c>
      <c r="N23" s="119" t="s">
        <v>368</v>
      </c>
      <c r="O23" s="119" t="s">
        <v>368</v>
      </c>
      <c r="P23" s="10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1:57" s="35" customFormat="1" ht="31.5">
      <c r="A24" s="122" t="s">
        <v>290</v>
      </c>
      <c r="B24" s="121" t="s">
        <v>291</v>
      </c>
      <c r="C24" s="122" t="s">
        <v>275</v>
      </c>
      <c r="D24" s="122" t="s">
        <v>368</v>
      </c>
      <c r="E24" s="122" t="s">
        <v>368</v>
      </c>
      <c r="F24" s="122" t="s">
        <v>368</v>
      </c>
      <c r="G24" s="122" t="s">
        <v>368</v>
      </c>
      <c r="H24" s="122" t="s">
        <v>368</v>
      </c>
      <c r="I24" s="122" t="s">
        <v>368</v>
      </c>
      <c r="J24" s="122" t="s">
        <v>368</v>
      </c>
      <c r="K24" s="122" t="s">
        <v>368</v>
      </c>
      <c r="L24" s="122" t="s">
        <v>368</v>
      </c>
      <c r="M24" s="122" t="s">
        <v>368</v>
      </c>
      <c r="N24" s="122" t="s">
        <v>368</v>
      </c>
      <c r="O24" s="122" t="s">
        <v>368</v>
      </c>
      <c r="P24" s="10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1:57" s="35" customFormat="1" ht="47.25">
      <c r="A25" s="123" t="s">
        <v>166</v>
      </c>
      <c r="B25" s="124" t="s">
        <v>292</v>
      </c>
      <c r="C25" s="123" t="s">
        <v>275</v>
      </c>
      <c r="D25" s="123" t="s">
        <v>368</v>
      </c>
      <c r="E25" s="123" t="s">
        <v>368</v>
      </c>
      <c r="F25" s="123" t="s">
        <v>368</v>
      </c>
      <c r="G25" s="123" t="s">
        <v>368</v>
      </c>
      <c r="H25" s="123" t="s">
        <v>368</v>
      </c>
      <c r="I25" s="123" t="s">
        <v>368</v>
      </c>
      <c r="J25" s="123" t="s">
        <v>368</v>
      </c>
      <c r="K25" s="123" t="s">
        <v>368</v>
      </c>
      <c r="L25" s="123" t="s">
        <v>368</v>
      </c>
      <c r="M25" s="123" t="s">
        <v>368</v>
      </c>
      <c r="N25" s="123" t="s">
        <v>368</v>
      </c>
      <c r="O25" s="123" t="s">
        <v>368</v>
      </c>
      <c r="P25" s="10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</row>
    <row r="26" spans="1:57" s="35" customFormat="1" ht="47.25">
      <c r="A26" s="123" t="s">
        <v>167</v>
      </c>
      <c r="B26" s="124" t="s">
        <v>293</v>
      </c>
      <c r="C26" s="123" t="s">
        <v>275</v>
      </c>
      <c r="D26" s="123" t="s">
        <v>368</v>
      </c>
      <c r="E26" s="123" t="s">
        <v>368</v>
      </c>
      <c r="F26" s="123" t="s">
        <v>368</v>
      </c>
      <c r="G26" s="123" t="s">
        <v>368</v>
      </c>
      <c r="H26" s="123" t="s">
        <v>368</v>
      </c>
      <c r="I26" s="123" t="s">
        <v>368</v>
      </c>
      <c r="J26" s="123" t="s">
        <v>368</v>
      </c>
      <c r="K26" s="123" t="s">
        <v>368</v>
      </c>
      <c r="L26" s="123" t="s">
        <v>368</v>
      </c>
      <c r="M26" s="123" t="s">
        <v>368</v>
      </c>
      <c r="N26" s="123" t="s">
        <v>368</v>
      </c>
      <c r="O26" s="123" t="s">
        <v>368</v>
      </c>
      <c r="P26" s="10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57" s="35" customFormat="1" ht="31.5">
      <c r="A27" s="123" t="s">
        <v>294</v>
      </c>
      <c r="B27" s="124" t="s">
        <v>295</v>
      </c>
      <c r="C27" s="123" t="s">
        <v>275</v>
      </c>
      <c r="D27" s="123" t="s">
        <v>368</v>
      </c>
      <c r="E27" s="123" t="s">
        <v>368</v>
      </c>
      <c r="F27" s="123" t="s">
        <v>368</v>
      </c>
      <c r="G27" s="123" t="s">
        <v>368</v>
      </c>
      <c r="H27" s="123" t="s">
        <v>368</v>
      </c>
      <c r="I27" s="123" t="s">
        <v>368</v>
      </c>
      <c r="J27" s="123" t="s">
        <v>368</v>
      </c>
      <c r="K27" s="123" t="s">
        <v>368</v>
      </c>
      <c r="L27" s="123" t="s">
        <v>368</v>
      </c>
      <c r="M27" s="123" t="s">
        <v>368</v>
      </c>
      <c r="N27" s="123" t="s">
        <v>368</v>
      </c>
      <c r="O27" s="123" t="s">
        <v>368</v>
      </c>
      <c r="P27" s="10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1:57" s="35" customFormat="1" ht="31.5">
      <c r="A28" s="122" t="s">
        <v>296</v>
      </c>
      <c r="B28" s="121" t="s">
        <v>297</v>
      </c>
      <c r="C28" s="122" t="s">
        <v>298</v>
      </c>
      <c r="D28" s="122" t="s">
        <v>368</v>
      </c>
      <c r="E28" s="122" t="s">
        <v>368</v>
      </c>
      <c r="F28" s="122" t="s">
        <v>368</v>
      </c>
      <c r="G28" s="122" t="s">
        <v>368</v>
      </c>
      <c r="H28" s="122" t="s">
        <v>368</v>
      </c>
      <c r="I28" s="122" t="s">
        <v>368</v>
      </c>
      <c r="J28" s="122" t="s">
        <v>368</v>
      </c>
      <c r="K28" s="122" t="s">
        <v>368</v>
      </c>
      <c r="L28" s="122" t="s">
        <v>368</v>
      </c>
      <c r="M28" s="122" t="s">
        <v>368</v>
      </c>
      <c r="N28" s="122" t="s">
        <v>368</v>
      </c>
      <c r="O28" s="122" t="s">
        <v>368</v>
      </c>
      <c r="P28" s="10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57" s="35" customFormat="1" ht="47.25">
      <c r="A29" s="123" t="s">
        <v>299</v>
      </c>
      <c r="B29" s="125" t="s">
        <v>300</v>
      </c>
      <c r="C29" s="123" t="s">
        <v>275</v>
      </c>
      <c r="D29" s="150" t="s">
        <v>368</v>
      </c>
      <c r="E29" s="150" t="s">
        <v>368</v>
      </c>
      <c r="F29" s="123" t="s">
        <v>368</v>
      </c>
      <c r="G29" s="123" t="s">
        <v>368</v>
      </c>
      <c r="H29" s="150" t="s">
        <v>368</v>
      </c>
      <c r="I29" s="123" t="s">
        <v>368</v>
      </c>
      <c r="J29" s="123" t="s">
        <v>368</v>
      </c>
      <c r="K29" s="150" t="s">
        <v>368</v>
      </c>
      <c r="L29" s="123" t="s">
        <v>368</v>
      </c>
      <c r="M29" s="123" t="s">
        <v>368</v>
      </c>
      <c r="N29" s="150" t="s">
        <v>368</v>
      </c>
      <c r="O29" s="123" t="s">
        <v>368</v>
      </c>
      <c r="P29" s="10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</row>
    <row r="30" spans="1:57" s="35" customFormat="1" ht="31.5">
      <c r="A30" s="123" t="s">
        <v>301</v>
      </c>
      <c r="B30" s="124" t="s">
        <v>302</v>
      </c>
      <c r="C30" s="123" t="s">
        <v>275</v>
      </c>
      <c r="D30" s="123" t="s">
        <v>368</v>
      </c>
      <c r="E30" s="123" t="s">
        <v>368</v>
      </c>
      <c r="F30" s="123" t="s">
        <v>368</v>
      </c>
      <c r="G30" s="123" t="s">
        <v>368</v>
      </c>
      <c r="H30" s="123" t="s">
        <v>368</v>
      </c>
      <c r="I30" s="123" t="s">
        <v>368</v>
      </c>
      <c r="J30" s="123" t="s">
        <v>368</v>
      </c>
      <c r="K30" s="123" t="s">
        <v>368</v>
      </c>
      <c r="L30" s="123" t="s">
        <v>368</v>
      </c>
      <c r="M30" s="123" t="s">
        <v>368</v>
      </c>
      <c r="N30" s="123" t="s">
        <v>368</v>
      </c>
      <c r="O30" s="123" t="s">
        <v>368</v>
      </c>
      <c r="P30" s="10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</row>
    <row r="31" spans="1:57" s="35" customFormat="1" ht="31.5">
      <c r="A31" s="122" t="s">
        <v>303</v>
      </c>
      <c r="B31" s="121" t="s">
        <v>304</v>
      </c>
      <c r="C31" s="122" t="s">
        <v>275</v>
      </c>
      <c r="D31" s="122" t="s">
        <v>368</v>
      </c>
      <c r="E31" s="122" t="s">
        <v>368</v>
      </c>
      <c r="F31" s="122" t="s">
        <v>368</v>
      </c>
      <c r="G31" s="122" t="s">
        <v>368</v>
      </c>
      <c r="H31" s="122" t="s">
        <v>368</v>
      </c>
      <c r="I31" s="122" t="s">
        <v>368</v>
      </c>
      <c r="J31" s="122" t="s">
        <v>368</v>
      </c>
      <c r="K31" s="122" t="s">
        <v>368</v>
      </c>
      <c r="L31" s="122" t="s">
        <v>368</v>
      </c>
      <c r="M31" s="122" t="s">
        <v>368</v>
      </c>
      <c r="N31" s="122" t="s">
        <v>368</v>
      </c>
      <c r="O31" s="122" t="s">
        <v>368</v>
      </c>
      <c r="P31" s="10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57" s="35" customFormat="1" ht="31.5">
      <c r="A32" s="126" t="s">
        <v>305</v>
      </c>
      <c r="B32" s="127" t="s">
        <v>306</v>
      </c>
      <c r="C32" s="126" t="s">
        <v>275</v>
      </c>
      <c r="D32" s="126" t="s">
        <v>368</v>
      </c>
      <c r="E32" s="126" t="s">
        <v>368</v>
      </c>
      <c r="F32" s="126" t="s">
        <v>368</v>
      </c>
      <c r="G32" s="126" t="s">
        <v>368</v>
      </c>
      <c r="H32" s="126" t="s">
        <v>368</v>
      </c>
      <c r="I32" s="126" t="s">
        <v>368</v>
      </c>
      <c r="J32" s="126" t="s">
        <v>368</v>
      </c>
      <c r="K32" s="126" t="s">
        <v>368</v>
      </c>
      <c r="L32" s="126" t="s">
        <v>368</v>
      </c>
      <c r="M32" s="126" t="s">
        <v>368</v>
      </c>
      <c r="N32" s="126" t="s">
        <v>368</v>
      </c>
      <c r="O32" s="126" t="s">
        <v>368</v>
      </c>
      <c r="P32" s="10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57" s="35" customFormat="1" ht="78.75">
      <c r="A33" s="123" t="s">
        <v>305</v>
      </c>
      <c r="B33" s="124" t="s">
        <v>307</v>
      </c>
      <c r="C33" s="123" t="s">
        <v>275</v>
      </c>
      <c r="D33" s="123" t="s">
        <v>368</v>
      </c>
      <c r="E33" s="123" t="s">
        <v>368</v>
      </c>
      <c r="F33" s="123" t="s">
        <v>368</v>
      </c>
      <c r="G33" s="123" t="s">
        <v>368</v>
      </c>
      <c r="H33" s="123" t="s">
        <v>368</v>
      </c>
      <c r="I33" s="123" t="s">
        <v>368</v>
      </c>
      <c r="J33" s="123" t="s">
        <v>368</v>
      </c>
      <c r="K33" s="123" t="s">
        <v>368</v>
      </c>
      <c r="L33" s="123" t="s">
        <v>368</v>
      </c>
      <c r="M33" s="123" t="s">
        <v>368</v>
      </c>
      <c r="N33" s="123" t="s">
        <v>368</v>
      </c>
      <c r="O33" s="123" t="s">
        <v>368</v>
      </c>
      <c r="P33" s="10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s="35" customFormat="1" ht="63">
      <c r="A34" s="123" t="s">
        <v>305</v>
      </c>
      <c r="B34" s="124" t="s">
        <v>308</v>
      </c>
      <c r="C34" s="123" t="s">
        <v>275</v>
      </c>
      <c r="D34" s="123" t="s">
        <v>368</v>
      </c>
      <c r="E34" s="123" t="s">
        <v>368</v>
      </c>
      <c r="F34" s="123" t="s">
        <v>368</v>
      </c>
      <c r="G34" s="123" t="s">
        <v>368</v>
      </c>
      <c r="H34" s="123" t="s">
        <v>368</v>
      </c>
      <c r="I34" s="123" t="s">
        <v>368</v>
      </c>
      <c r="J34" s="123" t="s">
        <v>368</v>
      </c>
      <c r="K34" s="123" t="s">
        <v>368</v>
      </c>
      <c r="L34" s="123" t="s">
        <v>368</v>
      </c>
      <c r="M34" s="123" t="s">
        <v>368</v>
      </c>
      <c r="N34" s="123" t="s">
        <v>368</v>
      </c>
      <c r="O34" s="123" t="s">
        <v>368</v>
      </c>
      <c r="P34" s="10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1:57" s="35" customFormat="1" ht="63">
      <c r="A35" s="123" t="s">
        <v>305</v>
      </c>
      <c r="B35" s="124" t="s">
        <v>309</v>
      </c>
      <c r="C35" s="123" t="s">
        <v>275</v>
      </c>
      <c r="D35" s="123" t="s">
        <v>368</v>
      </c>
      <c r="E35" s="123" t="s">
        <v>368</v>
      </c>
      <c r="F35" s="123" t="s">
        <v>368</v>
      </c>
      <c r="G35" s="123" t="s">
        <v>368</v>
      </c>
      <c r="H35" s="123" t="s">
        <v>368</v>
      </c>
      <c r="I35" s="123" t="s">
        <v>368</v>
      </c>
      <c r="J35" s="123" t="s">
        <v>368</v>
      </c>
      <c r="K35" s="123" t="s">
        <v>368</v>
      </c>
      <c r="L35" s="123" t="s">
        <v>368</v>
      </c>
      <c r="M35" s="123" t="s">
        <v>368</v>
      </c>
      <c r="N35" s="123" t="s">
        <v>368</v>
      </c>
      <c r="O35" s="123" t="s">
        <v>368</v>
      </c>
      <c r="P35" s="10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</row>
    <row r="36" spans="1:57" s="35" customFormat="1" ht="31.5">
      <c r="A36" s="128" t="s">
        <v>310</v>
      </c>
      <c r="B36" s="127" t="s">
        <v>306</v>
      </c>
      <c r="C36" s="128" t="s">
        <v>275</v>
      </c>
      <c r="D36" s="126" t="s">
        <v>368</v>
      </c>
      <c r="E36" s="126" t="s">
        <v>368</v>
      </c>
      <c r="F36" s="151" t="s">
        <v>368</v>
      </c>
      <c r="G36" s="151" t="s">
        <v>368</v>
      </c>
      <c r="H36" s="126" t="s">
        <v>368</v>
      </c>
      <c r="I36" s="151" t="s">
        <v>368</v>
      </c>
      <c r="J36" s="151" t="s">
        <v>368</v>
      </c>
      <c r="K36" s="126" t="s">
        <v>368</v>
      </c>
      <c r="L36" s="151" t="s">
        <v>368</v>
      </c>
      <c r="M36" s="151" t="s">
        <v>368</v>
      </c>
      <c r="N36" s="126" t="s">
        <v>368</v>
      </c>
      <c r="O36" s="151" t="s">
        <v>368</v>
      </c>
      <c r="P36" s="10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</row>
    <row r="37" spans="1:57" s="35" customFormat="1" ht="78.75">
      <c r="A37" s="123" t="s">
        <v>310</v>
      </c>
      <c r="B37" s="124" t="s">
        <v>307</v>
      </c>
      <c r="C37" s="123" t="s">
        <v>275</v>
      </c>
      <c r="D37" s="123" t="s">
        <v>368</v>
      </c>
      <c r="E37" s="123" t="s">
        <v>368</v>
      </c>
      <c r="F37" s="123" t="s">
        <v>368</v>
      </c>
      <c r="G37" s="123" t="s">
        <v>368</v>
      </c>
      <c r="H37" s="123" t="s">
        <v>368</v>
      </c>
      <c r="I37" s="123" t="s">
        <v>368</v>
      </c>
      <c r="J37" s="123" t="s">
        <v>368</v>
      </c>
      <c r="K37" s="123" t="s">
        <v>368</v>
      </c>
      <c r="L37" s="123" t="s">
        <v>368</v>
      </c>
      <c r="M37" s="123" t="s">
        <v>368</v>
      </c>
      <c r="N37" s="123" t="s">
        <v>368</v>
      </c>
      <c r="O37" s="123" t="s">
        <v>368</v>
      </c>
      <c r="P37" s="10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</row>
    <row r="38" spans="1:57" s="35" customFormat="1" ht="63">
      <c r="A38" s="123" t="s">
        <v>310</v>
      </c>
      <c r="B38" s="124" t="s">
        <v>308</v>
      </c>
      <c r="C38" s="123" t="s">
        <v>275</v>
      </c>
      <c r="D38" s="123" t="s">
        <v>368</v>
      </c>
      <c r="E38" s="123" t="s">
        <v>368</v>
      </c>
      <c r="F38" s="123" t="s">
        <v>368</v>
      </c>
      <c r="G38" s="123" t="s">
        <v>368</v>
      </c>
      <c r="H38" s="123" t="s">
        <v>368</v>
      </c>
      <c r="I38" s="123" t="s">
        <v>368</v>
      </c>
      <c r="J38" s="123" t="s">
        <v>368</v>
      </c>
      <c r="K38" s="123" t="s">
        <v>368</v>
      </c>
      <c r="L38" s="123" t="s">
        <v>368</v>
      </c>
      <c r="M38" s="123" t="s">
        <v>368</v>
      </c>
      <c r="N38" s="123" t="s">
        <v>368</v>
      </c>
      <c r="O38" s="123" t="s">
        <v>368</v>
      </c>
      <c r="P38" s="10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</row>
    <row r="39" spans="1:57" s="35" customFormat="1" ht="63">
      <c r="A39" s="123" t="s">
        <v>310</v>
      </c>
      <c r="B39" s="124" t="s">
        <v>311</v>
      </c>
      <c r="C39" s="123" t="s">
        <v>275</v>
      </c>
      <c r="D39" s="123" t="s">
        <v>368</v>
      </c>
      <c r="E39" s="123" t="s">
        <v>368</v>
      </c>
      <c r="F39" s="123" t="s">
        <v>368</v>
      </c>
      <c r="G39" s="123" t="s">
        <v>368</v>
      </c>
      <c r="H39" s="123" t="s">
        <v>368</v>
      </c>
      <c r="I39" s="123" t="s">
        <v>368</v>
      </c>
      <c r="J39" s="123" t="s">
        <v>368</v>
      </c>
      <c r="K39" s="123" t="s">
        <v>368</v>
      </c>
      <c r="L39" s="123" t="s">
        <v>368</v>
      </c>
      <c r="M39" s="123" t="s">
        <v>368</v>
      </c>
      <c r="N39" s="123" t="s">
        <v>368</v>
      </c>
      <c r="O39" s="123" t="s">
        <v>368</v>
      </c>
      <c r="P39" s="10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</row>
    <row r="40" spans="1:57" s="35" customFormat="1" ht="63">
      <c r="A40" s="122" t="s">
        <v>312</v>
      </c>
      <c r="B40" s="121" t="s">
        <v>313</v>
      </c>
      <c r="C40" s="122" t="s">
        <v>275</v>
      </c>
      <c r="D40" s="122" t="s">
        <v>368</v>
      </c>
      <c r="E40" s="122" t="s">
        <v>368</v>
      </c>
      <c r="F40" s="122" t="s">
        <v>368</v>
      </c>
      <c r="G40" s="122" t="s">
        <v>368</v>
      </c>
      <c r="H40" s="122" t="s">
        <v>368</v>
      </c>
      <c r="I40" s="122" t="s">
        <v>368</v>
      </c>
      <c r="J40" s="122" t="s">
        <v>368</v>
      </c>
      <c r="K40" s="122" t="s">
        <v>368</v>
      </c>
      <c r="L40" s="122" t="s">
        <v>368</v>
      </c>
      <c r="M40" s="122" t="s">
        <v>368</v>
      </c>
      <c r="N40" s="122" t="s">
        <v>368</v>
      </c>
      <c r="O40" s="122" t="s">
        <v>368</v>
      </c>
      <c r="P40" s="10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</row>
    <row r="41" spans="1:57" s="35" customFormat="1" ht="47.25">
      <c r="A41" s="123" t="s">
        <v>314</v>
      </c>
      <c r="B41" s="124" t="s">
        <v>315</v>
      </c>
      <c r="C41" s="123" t="s">
        <v>275</v>
      </c>
      <c r="D41" s="123" t="s">
        <v>368</v>
      </c>
      <c r="E41" s="123" t="s">
        <v>368</v>
      </c>
      <c r="F41" s="123" t="s">
        <v>368</v>
      </c>
      <c r="G41" s="123" t="s">
        <v>368</v>
      </c>
      <c r="H41" s="123" t="s">
        <v>368</v>
      </c>
      <c r="I41" s="123" t="s">
        <v>368</v>
      </c>
      <c r="J41" s="123" t="s">
        <v>368</v>
      </c>
      <c r="K41" s="123" t="s">
        <v>368</v>
      </c>
      <c r="L41" s="123" t="s">
        <v>368</v>
      </c>
      <c r="M41" s="123" t="s">
        <v>368</v>
      </c>
      <c r="N41" s="123" t="s">
        <v>368</v>
      </c>
      <c r="O41" s="123" t="s">
        <v>368</v>
      </c>
      <c r="P41" s="10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</row>
    <row r="42" spans="1:57" s="35" customFormat="1" ht="63">
      <c r="A42" s="123" t="s">
        <v>316</v>
      </c>
      <c r="B42" s="124" t="s">
        <v>317</v>
      </c>
      <c r="C42" s="123" t="s">
        <v>275</v>
      </c>
      <c r="D42" s="123" t="s">
        <v>368</v>
      </c>
      <c r="E42" s="123" t="s">
        <v>368</v>
      </c>
      <c r="F42" s="123" t="s">
        <v>368</v>
      </c>
      <c r="G42" s="123" t="s">
        <v>368</v>
      </c>
      <c r="H42" s="123" t="s">
        <v>368</v>
      </c>
      <c r="I42" s="123" t="s">
        <v>368</v>
      </c>
      <c r="J42" s="123" t="s">
        <v>368</v>
      </c>
      <c r="K42" s="123" t="s">
        <v>368</v>
      </c>
      <c r="L42" s="123" t="s">
        <v>368</v>
      </c>
      <c r="M42" s="123" t="s">
        <v>368</v>
      </c>
      <c r="N42" s="123" t="s">
        <v>368</v>
      </c>
      <c r="O42" s="123" t="s">
        <v>368</v>
      </c>
      <c r="P42" s="10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</row>
    <row r="43" spans="1:57" s="35" customFormat="1" ht="31.5">
      <c r="A43" s="119" t="s">
        <v>318</v>
      </c>
      <c r="B43" s="120" t="s">
        <v>319</v>
      </c>
      <c r="C43" s="119" t="s">
        <v>275</v>
      </c>
      <c r="D43" s="133">
        <f>D44</f>
        <v>0</v>
      </c>
      <c r="E43" s="133">
        <f>E44+E47+E50+E59</f>
        <v>0</v>
      </c>
      <c r="F43" s="133">
        <f>F44+F47+F50+F59</f>
        <v>0</v>
      </c>
      <c r="G43" s="133">
        <f>G44+G47+G50+G59</f>
        <v>0</v>
      </c>
      <c r="H43" s="133">
        <f>H44+H47+H50+H59</f>
        <v>0</v>
      </c>
      <c r="I43" s="133">
        <f>I44+I47+I50+I59</f>
        <v>0</v>
      </c>
      <c r="J43" s="133">
        <f>J44</f>
        <v>0</v>
      </c>
      <c r="K43" s="133">
        <f>K44+K47+K50+K59</f>
        <v>0</v>
      </c>
      <c r="L43" s="133">
        <f>L44+L47+L50+L59</f>
        <v>0</v>
      </c>
      <c r="M43" s="133">
        <f>M44+M47+M50+M59</f>
        <v>0</v>
      </c>
      <c r="N43" s="133">
        <f>N44+N47+N50+N59</f>
        <v>0</v>
      </c>
      <c r="O43" s="133">
        <f>O44+O47+O50+O59</f>
        <v>0</v>
      </c>
      <c r="P43" s="10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s="35" customFormat="1" ht="47.25">
      <c r="A44" s="122" t="s">
        <v>320</v>
      </c>
      <c r="B44" s="121" t="s">
        <v>321</v>
      </c>
      <c r="C44" s="122" t="s">
        <v>275</v>
      </c>
      <c r="D44" s="131">
        <f>D45</f>
        <v>0</v>
      </c>
      <c r="E44" s="131">
        <f>E45+E46</f>
        <v>0</v>
      </c>
      <c r="F44" s="131">
        <f>F45+F46</f>
        <v>0</v>
      </c>
      <c r="G44" s="131">
        <f>G45+G46</f>
        <v>0</v>
      </c>
      <c r="H44" s="131">
        <f>H45+H46</f>
        <v>0</v>
      </c>
      <c r="I44" s="131">
        <f>I45+I46</f>
        <v>0</v>
      </c>
      <c r="J44" s="131">
        <f>J45</f>
        <v>0</v>
      </c>
      <c r="K44" s="131">
        <f>K45+K46</f>
        <v>0</v>
      </c>
      <c r="L44" s="131">
        <f>L45+L46</f>
        <v>0</v>
      </c>
      <c r="M44" s="131">
        <f>M45+M46</f>
        <v>0</v>
      </c>
      <c r="N44" s="131">
        <f>N45+N46</f>
        <v>0</v>
      </c>
      <c r="O44" s="131">
        <f>O45+O46</f>
        <v>0</v>
      </c>
      <c r="P44" s="10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s="35" customFormat="1" ht="31.5">
      <c r="A45" s="123" t="s">
        <v>322</v>
      </c>
      <c r="B45" s="124" t="s">
        <v>323</v>
      </c>
      <c r="C45" s="123" t="s">
        <v>275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0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s="35" customFormat="1" ht="47.25">
      <c r="A46" s="123" t="s">
        <v>324</v>
      </c>
      <c r="B46" s="124" t="s">
        <v>325</v>
      </c>
      <c r="C46" s="123" t="s">
        <v>275</v>
      </c>
      <c r="D46" s="132">
        <v>0</v>
      </c>
      <c r="E46" s="132">
        <v>0</v>
      </c>
      <c r="F46" s="132">
        <v>0</v>
      </c>
      <c r="G46" s="132">
        <v>0</v>
      </c>
      <c r="H46" s="155">
        <v>0</v>
      </c>
      <c r="I46" s="132">
        <v>0</v>
      </c>
      <c r="J46" s="132">
        <v>0</v>
      </c>
      <c r="K46" s="155">
        <v>0</v>
      </c>
      <c r="L46" s="132">
        <v>0</v>
      </c>
      <c r="M46" s="132">
        <v>0</v>
      </c>
      <c r="N46" s="155">
        <v>0</v>
      </c>
      <c r="O46" s="132">
        <v>0</v>
      </c>
      <c r="P46" s="10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s="35" customFormat="1" ht="47.25">
      <c r="A47" s="122" t="s">
        <v>326</v>
      </c>
      <c r="B47" s="121" t="s">
        <v>327</v>
      </c>
      <c r="C47" s="122" t="s">
        <v>275</v>
      </c>
      <c r="D47" s="131">
        <f>D48</f>
        <v>0</v>
      </c>
      <c r="E47" s="131">
        <f t="shared" ref="E47:O47" si="2">E48</f>
        <v>0</v>
      </c>
      <c r="F47" s="131">
        <f t="shared" si="2"/>
        <v>0</v>
      </c>
      <c r="G47" s="131">
        <f t="shared" si="2"/>
        <v>0</v>
      </c>
      <c r="H47" s="131">
        <f t="shared" si="2"/>
        <v>0</v>
      </c>
      <c r="I47" s="131">
        <f t="shared" si="2"/>
        <v>0</v>
      </c>
      <c r="J47" s="131">
        <f t="shared" si="2"/>
        <v>0</v>
      </c>
      <c r="K47" s="131">
        <f t="shared" si="2"/>
        <v>0</v>
      </c>
      <c r="L47" s="131">
        <f t="shared" si="2"/>
        <v>0</v>
      </c>
      <c r="M47" s="131">
        <f t="shared" si="2"/>
        <v>0</v>
      </c>
      <c r="N47" s="131">
        <f t="shared" si="2"/>
        <v>0</v>
      </c>
      <c r="O47" s="131">
        <f t="shared" si="2"/>
        <v>0</v>
      </c>
      <c r="P47" s="10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s="35" customFormat="1">
      <c r="A48" s="123" t="s">
        <v>328</v>
      </c>
      <c r="B48" s="124" t="s">
        <v>329</v>
      </c>
      <c r="C48" s="123" t="s">
        <v>275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0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s="35" customFormat="1" ht="31.5">
      <c r="A49" s="123" t="s">
        <v>330</v>
      </c>
      <c r="B49" s="124" t="s">
        <v>331</v>
      </c>
      <c r="C49" s="123" t="s">
        <v>275</v>
      </c>
      <c r="D49" s="132">
        <v>0</v>
      </c>
      <c r="E49" s="155">
        <v>0</v>
      </c>
      <c r="F49" s="132">
        <v>0</v>
      </c>
      <c r="G49" s="132">
        <v>0</v>
      </c>
      <c r="H49" s="155">
        <v>0</v>
      </c>
      <c r="I49" s="132">
        <v>0</v>
      </c>
      <c r="J49" s="132">
        <v>0</v>
      </c>
      <c r="K49" s="155">
        <v>0</v>
      </c>
      <c r="L49" s="132">
        <v>0</v>
      </c>
      <c r="M49" s="132">
        <v>0</v>
      </c>
      <c r="N49" s="155">
        <v>0</v>
      </c>
      <c r="O49" s="132">
        <v>0</v>
      </c>
      <c r="P49" s="10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s="35" customFormat="1" ht="31.5">
      <c r="A50" s="122" t="s">
        <v>332</v>
      </c>
      <c r="B50" s="122" t="s">
        <v>333</v>
      </c>
      <c r="C50" s="122" t="s">
        <v>275</v>
      </c>
      <c r="D50" s="131">
        <v>0</v>
      </c>
      <c r="E50" s="156">
        <v>0</v>
      </c>
      <c r="F50" s="131">
        <v>0</v>
      </c>
      <c r="G50" s="131">
        <v>0</v>
      </c>
      <c r="H50" s="156">
        <v>0</v>
      </c>
      <c r="I50" s="131">
        <v>0</v>
      </c>
      <c r="J50" s="131">
        <v>0</v>
      </c>
      <c r="K50" s="156">
        <v>0</v>
      </c>
      <c r="L50" s="131">
        <v>0</v>
      </c>
      <c r="M50" s="131">
        <v>0</v>
      </c>
      <c r="N50" s="156">
        <v>0</v>
      </c>
      <c r="O50" s="131">
        <v>0</v>
      </c>
      <c r="P50" s="10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s="35" customFormat="1" ht="31.5">
      <c r="A51" s="123" t="s">
        <v>334</v>
      </c>
      <c r="B51" s="124" t="s">
        <v>335</v>
      </c>
      <c r="C51" s="123" t="s">
        <v>275</v>
      </c>
      <c r="D51" s="132">
        <v>0</v>
      </c>
      <c r="E51" s="155">
        <v>0</v>
      </c>
      <c r="F51" s="132">
        <v>0</v>
      </c>
      <c r="G51" s="132">
        <v>0</v>
      </c>
      <c r="H51" s="155">
        <v>0</v>
      </c>
      <c r="I51" s="132">
        <v>0</v>
      </c>
      <c r="J51" s="132">
        <v>0</v>
      </c>
      <c r="K51" s="155">
        <v>0</v>
      </c>
      <c r="L51" s="132">
        <v>0</v>
      </c>
      <c r="M51" s="132">
        <v>0</v>
      </c>
      <c r="N51" s="155">
        <v>0</v>
      </c>
      <c r="O51" s="132">
        <v>0</v>
      </c>
      <c r="P51" s="10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s="35" customFormat="1" ht="31.5">
      <c r="A52" s="123" t="s">
        <v>336</v>
      </c>
      <c r="B52" s="124" t="s">
        <v>337</v>
      </c>
      <c r="C52" s="123" t="s">
        <v>275</v>
      </c>
      <c r="D52" s="132">
        <v>0</v>
      </c>
      <c r="E52" s="155">
        <v>0</v>
      </c>
      <c r="F52" s="132">
        <v>0</v>
      </c>
      <c r="G52" s="132">
        <v>0</v>
      </c>
      <c r="H52" s="155">
        <v>0</v>
      </c>
      <c r="I52" s="132">
        <v>0</v>
      </c>
      <c r="J52" s="132">
        <v>0</v>
      </c>
      <c r="K52" s="155">
        <v>0</v>
      </c>
      <c r="L52" s="132">
        <v>0</v>
      </c>
      <c r="M52" s="132">
        <v>0</v>
      </c>
      <c r="N52" s="155">
        <v>0</v>
      </c>
      <c r="O52" s="132">
        <v>0</v>
      </c>
      <c r="P52" s="10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s="35" customFormat="1" ht="31.5">
      <c r="A53" s="123" t="s">
        <v>338</v>
      </c>
      <c r="B53" s="124" t="s">
        <v>339</v>
      </c>
      <c r="C53" s="123" t="s">
        <v>275</v>
      </c>
      <c r="D53" s="132">
        <v>0</v>
      </c>
      <c r="E53" s="155">
        <v>0</v>
      </c>
      <c r="F53" s="132">
        <v>0</v>
      </c>
      <c r="G53" s="132">
        <v>0</v>
      </c>
      <c r="H53" s="155">
        <v>0</v>
      </c>
      <c r="I53" s="132">
        <v>0</v>
      </c>
      <c r="J53" s="132">
        <v>0</v>
      </c>
      <c r="K53" s="155">
        <v>0</v>
      </c>
      <c r="L53" s="132">
        <v>0</v>
      </c>
      <c r="M53" s="132">
        <v>0</v>
      </c>
      <c r="N53" s="155">
        <v>0</v>
      </c>
      <c r="O53" s="132">
        <v>0</v>
      </c>
      <c r="P53" s="10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</row>
    <row r="54" spans="1:57" s="35" customFormat="1" ht="31.5">
      <c r="A54" s="123" t="s">
        <v>340</v>
      </c>
      <c r="B54" s="124" t="s">
        <v>341</v>
      </c>
      <c r="C54" s="123" t="s">
        <v>275</v>
      </c>
      <c r="D54" s="132">
        <v>0</v>
      </c>
      <c r="E54" s="155">
        <v>0</v>
      </c>
      <c r="F54" s="132">
        <v>0</v>
      </c>
      <c r="G54" s="132">
        <v>0</v>
      </c>
      <c r="H54" s="155">
        <v>0</v>
      </c>
      <c r="I54" s="132">
        <v>0</v>
      </c>
      <c r="J54" s="132">
        <v>0</v>
      </c>
      <c r="K54" s="155">
        <v>0</v>
      </c>
      <c r="L54" s="132">
        <v>0</v>
      </c>
      <c r="M54" s="132">
        <v>0</v>
      </c>
      <c r="N54" s="155">
        <v>0</v>
      </c>
      <c r="O54" s="132">
        <v>0</v>
      </c>
      <c r="P54" s="10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1:57" s="35" customFormat="1" ht="31.5">
      <c r="A55" s="123" t="s">
        <v>342</v>
      </c>
      <c r="B55" s="124" t="s">
        <v>343</v>
      </c>
      <c r="C55" s="123" t="s">
        <v>275</v>
      </c>
      <c r="D55" s="132">
        <v>0</v>
      </c>
      <c r="E55" s="155">
        <v>0</v>
      </c>
      <c r="F55" s="132">
        <v>0</v>
      </c>
      <c r="G55" s="132">
        <v>0</v>
      </c>
      <c r="H55" s="155">
        <v>0</v>
      </c>
      <c r="I55" s="132">
        <v>0</v>
      </c>
      <c r="J55" s="132">
        <v>0</v>
      </c>
      <c r="K55" s="155">
        <v>0</v>
      </c>
      <c r="L55" s="132">
        <v>0</v>
      </c>
      <c r="M55" s="132">
        <v>0</v>
      </c>
      <c r="N55" s="155">
        <v>0</v>
      </c>
      <c r="O55" s="132">
        <v>0</v>
      </c>
      <c r="P55" s="10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</row>
    <row r="56" spans="1:57" s="35" customFormat="1" ht="31.5">
      <c r="A56" s="123" t="s">
        <v>344</v>
      </c>
      <c r="B56" s="124" t="s">
        <v>345</v>
      </c>
      <c r="C56" s="123" t="s">
        <v>275</v>
      </c>
      <c r="D56" s="132">
        <v>0</v>
      </c>
      <c r="E56" s="155">
        <v>0</v>
      </c>
      <c r="F56" s="132">
        <v>0</v>
      </c>
      <c r="G56" s="132">
        <v>0</v>
      </c>
      <c r="H56" s="155">
        <v>0</v>
      </c>
      <c r="I56" s="132">
        <v>0</v>
      </c>
      <c r="J56" s="132">
        <v>0</v>
      </c>
      <c r="K56" s="155">
        <v>0</v>
      </c>
      <c r="L56" s="132">
        <v>0</v>
      </c>
      <c r="M56" s="132">
        <v>0</v>
      </c>
      <c r="N56" s="155">
        <v>0</v>
      </c>
      <c r="O56" s="132">
        <v>0</v>
      </c>
      <c r="P56" s="10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1:57" s="35" customFormat="1" ht="31.5">
      <c r="A57" s="123" t="s">
        <v>346</v>
      </c>
      <c r="B57" s="124" t="s">
        <v>347</v>
      </c>
      <c r="C57" s="123" t="s">
        <v>275</v>
      </c>
      <c r="D57" s="132">
        <v>0</v>
      </c>
      <c r="E57" s="155">
        <v>0</v>
      </c>
      <c r="F57" s="132">
        <v>0</v>
      </c>
      <c r="G57" s="132">
        <v>0</v>
      </c>
      <c r="H57" s="155">
        <v>0</v>
      </c>
      <c r="I57" s="132">
        <v>0</v>
      </c>
      <c r="J57" s="132">
        <v>0</v>
      </c>
      <c r="K57" s="155">
        <v>0</v>
      </c>
      <c r="L57" s="132">
        <v>0</v>
      </c>
      <c r="M57" s="132">
        <v>0</v>
      </c>
      <c r="N57" s="155">
        <v>0</v>
      </c>
      <c r="O57" s="132">
        <v>0</v>
      </c>
      <c r="P57" s="10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</row>
    <row r="58" spans="1:57" s="35" customFormat="1" ht="47.25">
      <c r="A58" s="123" t="s">
        <v>348</v>
      </c>
      <c r="B58" s="124" t="s">
        <v>349</v>
      </c>
      <c r="C58" s="123" t="s">
        <v>275</v>
      </c>
      <c r="D58" s="132">
        <v>0</v>
      </c>
      <c r="E58" s="155">
        <v>0</v>
      </c>
      <c r="F58" s="132">
        <v>0</v>
      </c>
      <c r="G58" s="132">
        <v>0</v>
      </c>
      <c r="H58" s="155">
        <v>0</v>
      </c>
      <c r="I58" s="132">
        <v>0</v>
      </c>
      <c r="J58" s="132">
        <v>0</v>
      </c>
      <c r="K58" s="155">
        <v>0</v>
      </c>
      <c r="L58" s="132">
        <v>0</v>
      </c>
      <c r="M58" s="132">
        <v>0</v>
      </c>
      <c r="N58" s="155">
        <v>0</v>
      </c>
      <c r="O58" s="132">
        <v>0</v>
      </c>
      <c r="P58" s="10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</row>
    <row r="59" spans="1:57" s="35" customFormat="1" ht="47.25">
      <c r="A59" s="122" t="s">
        <v>350</v>
      </c>
      <c r="B59" s="121" t="s">
        <v>351</v>
      </c>
      <c r="C59" s="122" t="s">
        <v>275</v>
      </c>
      <c r="D59" s="131">
        <v>0</v>
      </c>
      <c r="E59" s="156">
        <v>0</v>
      </c>
      <c r="F59" s="131">
        <v>0</v>
      </c>
      <c r="G59" s="131">
        <v>0</v>
      </c>
      <c r="H59" s="156">
        <v>0</v>
      </c>
      <c r="I59" s="131">
        <v>0</v>
      </c>
      <c r="J59" s="131">
        <v>0</v>
      </c>
      <c r="K59" s="156">
        <v>0</v>
      </c>
      <c r="L59" s="131">
        <v>0</v>
      </c>
      <c r="M59" s="131">
        <v>0</v>
      </c>
      <c r="N59" s="156">
        <v>0</v>
      </c>
      <c r="O59" s="131">
        <v>0</v>
      </c>
      <c r="P59" s="10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</row>
    <row r="60" spans="1:57" s="35" customFormat="1" ht="31.5">
      <c r="A60" s="123" t="s">
        <v>352</v>
      </c>
      <c r="B60" s="124" t="s">
        <v>353</v>
      </c>
      <c r="C60" s="123" t="s">
        <v>275</v>
      </c>
      <c r="D60" s="132">
        <v>0</v>
      </c>
      <c r="E60" s="155">
        <v>0</v>
      </c>
      <c r="F60" s="132">
        <v>0</v>
      </c>
      <c r="G60" s="132">
        <v>0</v>
      </c>
      <c r="H60" s="155">
        <v>0</v>
      </c>
      <c r="I60" s="132">
        <v>0</v>
      </c>
      <c r="J60" s="132">
        <v>0</v>
      </c>
      <c r="K60" s="155">
        <v>0</v>
      </c>
      <c r="L60" s="132">
        <v>0</v>
      </c>
      <c r="M60" s="132">
        <v>0</v>
      </c>
      <c r="N60" s="155">
        <v>0</v>
      </c>
      <c r="O60" s="132">
        <v>0</v>
      </c>
      <c r="P60" s="10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</row>
    <row r="61" spans="1:57" s="35" customFormat="1" ht="31.5">
      <c r="A61" s="123" t="s">
        <v>354</v>
      </c>
      <c r="B61" s="124" t="s">
        <v>355</v>
      </c>
      <c r="C61" s="123" t="s">
        <v>275</v>
      </c>
      <c r="D61" s="132">
        <v>0</v>
      </c>
      <c r="E61" s="155">
        <v>0</v>
      </c>
      <c r="F61" s="132">
        <v>0</v>
      </c>
      <c r="G61" s="132">
        <v>0</v>
      </c>
      <c r="H61" s="155">
        <v>0</v>
      </c>
      <c r="I61" s="132">
        <v>0</v>
      </c>
      <c r="J61" s="132">
        <v>0</v>
      </c>
      <c r="K61" s="155">
        <v>0</v>
      </c>
      <c r="L61" s="132">
        <v>0</v>
      </c>
      <c r="M61" s="132">
        <v>0</v>
      </c>
      <c r="N61" s="155">
        <v>0</v>
      </c>
      <c r="O61" s="132">
        <v>0</v>
      </c>
      <c r="P61" s="10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</row>
    <row r="62" spans="1:57" s="35" customFormat="1" ht="47.25">
      <c r="A62" s="119" t="s">
        <v>356</v>
      </c>
      <c r="B62" s="120" t="s">
        <v>357</v>
      </c>
      <c r="C62" s="119" t="s">
        <v>275</v>
      </c>
      <c r="D62" s="133">
        <v>0</v>
      </c>
      <c r="E62" s="157">
        <v>0</v>
      </c>
      <c r="F62" s="133">
        <v>0</v>
      </c>
      <c r="G62" s="133">
        <v>0</v>
      </c>
      <c r="H62" s="157">
        <v>0</v>
      </c>
      <c r="I62" s="133">
        <v>0</v>
      </c>
      <c r="J62" s="133">
        <v>0</v>
      </c>
      <c r="K62" s="157">
        <v>0</v>
      </c>
      <c r="L62" s="133">
        <v>0</v>
      </c>
      <c r="M62" s="133">
        <v>0</v>
      </c>
      <c r="N62" s="157">
        <v>0</v>
      </c>
      <c r="O62" s="133">
        <v>0</v>
      </c>
      <c r="P62" s="10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</row>
    <row r="63" spans="1:57" s="35" customFormat="1" ht="47.25">
      <c r="A63" s="123" t="s">
        <v>358</v>
      </c>
      <c r="B63" s="124" t="s">
        <v>359</v>
      </c>
      <c r="C63" s="123" t="s">
        <v>275</v>
      </c>
      <c r="D63" s="132">
        <v>0</v>
      </c>
      <c r="E63" s="155">
        <v>0</v>
      </c>
      <c r="F63" s="132">
        <v>0</v>
      </c>
      <c r="G63" s="132">
        <v>0</v>
      </c>
      <c r="H63" s="155">
        <v>0</v>
      </c>
      <c r="I63" s="132">
        <v>0</v>
      </c>
      <c r="J63" s="132">
        <v>0</v>
      </c>
      <c r="K63" s="155">
        <v>0</v>
      </c>
      <c r="L63" s="132">
        <v>0</v>
      </c>
      <c r="M63" s="132">
        <v>0</v>
      </c>
      <c r="N63" s="155">
        <v>0</v>
      </c>
      <c r="O63" s="132">
        <v>0</v>
      </c>
      <c r="P63" s="10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</row>
    <row r="64" spans="1:57" s="35" customFormat="1" ht="47.25">
      <c r="A64" s="123" t="s">
        <v>360</v>
      </c>
      <c r="B64" s="124" t="s">
        <v>361</v>
      </c>
      <c r="C64" s="123" t="s">
        <v>275</v>
      </c>
      <c r="D64" s="132">
        <v>0</v>
      </c>
      <c r="E64" s="155">
        <v>0</v>
      </c>
      <c r="F64" s="132">
        <v>0</v>
      </c>
      <c r="G64" s="132">
        <v>0</v>
      </c>
      <c r="H64" s="155">
        <v>0</v>
      </c>
      <c r="I64" s="132">
        <v>0</v>
      </c>
      <c r="J64" s="132">
        <v>0</v>
      </c>
      <c r="K64" s="155">
        <v>0</v>
      </c>
      <c r="L64" s="132">
        <v>0</v>
      </c>
      <c r="M64" s="132">
        <v>0</v>
      </c>
      <c r="N64" s="155">
        <v>0</v>
      </c>
      <c r="O64" s="132">
        <v>0</v>
      </c>
      <c r="P64" s="10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</row>
    <row r="65" spans="1:57" s="55" customFormat="1" ht="31.5">
      <c r="A65" s="239" t="s">
        <v>362</v>
      </c>
      <c r="B65" s="240" t="s">
        <v>363</v>
      </c>
      <c r="C65" s="239" t="s">
        <v>275</v>
      </c>
      <c r="D65" s="241">
        <v>4</v>
      </c>
      <c r="E65" s="242">
        <v>5.5660000000000007</v>
      </c>
      <c r="F65" s="242">
        <v>0</v>
      </c>
      <c r="G65" s="242">
        <v>37.073</v>
      </c>
      <c r="H65" s="242">
        <v>0</v>
      </c>
      <c r="I65" s="242">
        <v>0</v>
      </c>
      <c r="J65" s="241">
        <v>4</v>
      </c>
      <c r="K65" s="242">
        <v>2.42</v>
      </c>
      <c r="L65" s="242">
        <v>0</v>
      </c>
      <c r="M65" s="242">
        <v>38.395999999999994</v>
      </c>
      <c r="N65" s="242">
        <v>0</v>
      </c>
      <c r="O65" s="241">
        <v>16</v>
      </c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V65" s="260"/>
      <c r="AW65" s="260"/>
      <c r="AX65" s="260"/>
      <c r="AY65" s="260"/>
      <c r="AZ65" s="260"/>
      <c r="BA65" s="260"/>
      <c r="BB65" s="260"/>
      <c r="BC65" s="260"/>
      <c r="BD65" s="260"/>
      <c r="BE65" s="260"/>
    </row>
    <row r="66" spans="1:57" s="35" customFormat="1" ht="31.5">
      <c r="A66" s="66" t="s">
        <v>181</v>
      </c>
      <c r="B66" s="261" t="s">
        <v>458</v>
      </c>
      <c r="C66" s="259" t="s">
        <v>368</v>
      </c>
      <c r="D66" s="228">
        <v>0</v>
      </c>
      <c r="E66" s="137">
        <v>0</v>
      </c>
      <c r="F66" s="137">
        <v>0</v>
      </c>
      <c r="G66" s="137">
        <v>0</v>
      </c>
      <c r="H66" s="137">
        <v>0</v>
      </c>
      <c r="I66" s="137">
        <v>0</v>
      </c>
      <c r="J66" s="228">
        <v>4</v>
      </c>
      <c r="K66" s="137">
        <v>0</v>
      </c>
      <c r="L66" s="137">
        <v>0</v>
      </c>
      <c r="M66" s="137">
        <v>7.6</v>
      </c>
      <c r="N66" s="137">
        <v>0</v>
      </c>
      <c r="O66" s="137">
        <v>0</v>
      </c>
      <c r="P66" s="176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</row>
    <row r="67" spans="1:57" s="35" customFormat="1" ht="84" customHeight="1">
      <c r="A67" s="66" t="s">
        <v>459</v>
      </c>
      <c r="B67" s="261" t="s">
        <v>524</v>
      </c>
      <c r="C67" s="259" t="s">
        <v>368</v>
      </c>
      <c r="D67" s="228">
        <v>0</v>
      </c>
      <c r="E67" s="137">
        <v>0</v>
      </c>
      <c r="F67" s="137">
        <v>0</v>
      </c>
      <c r="G67" s="137">
        <v>0</v>
      </c>
      <c r="H67" s="137">
        <v>0</v>
      </c>
      <c r="I67" s="137">
        <v>0</v>
      </c>
      <c r="J67" s="228">
        <v>4</v>
      </c>
      <c r="K67" s="137">
        <v>0</v>
      </c>
      <c r="L67" s="137">
        <v>0</v>
      </c>
      <c r="M67" s="137">
        <v>7.6</v>
      </c>
      <c r="N67" s="137">
        <v>0</v>
      </c>
      <c r="O67" s="137">
        <v>0</v>
      </c>
      <c r="P67" s="176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</row>
    <row r="68" spans="1:57" s="35" customFormat="1" ht="37.5" customHeight="1">
      <c r="A68" s="66" t="s">
        <v>461</v>
      </c>
      <c r="B68" s="257" t="s">
        <v>462</v>
      </c>
      <c r="C68" s="259" t="s">
        <v>368</v>
      </c>
      <c r="D68" s="228">
        <v>4</v>
      </c>
      <c r="E68" s="137">
        <v>0.76300000000000001</v>
      </c>
      <c r="F68" s="137">
        <v>0</v>
      </c>
      <c r="G68" s="137">
        <v>5.7320000000000011</v>
      </c>
      <c r="H68" s="137">
        <v>0</v>
      </c>
      <c r="I68" s="137">
        <v>0</v>
      </c>
      <c r="J68" s="228">
        <v>4</v>
      </c>
      <c r="K68" s="137">
        <v>0.35</v>
      </c>
      <c r="L68" s="137">
        <v>0</v>
      </c>
      <c r="M68" s="137">
        <v>7.25</v>
      </c>
      <c r="N68" s="137">
        <v>0</v>
      </c>
      <c r="O68" s="137">
        <v>0</v>
      </c>
      <c r="P68" s="176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</row>
    <row r="69" spans="1:57" s="35" customFormat="1" ht="68.25" customHeight="1">
      <c r="A69" s="66" t="s">
        <v>463</v>
      </c>
      <c r="B69" s="257" t="s">
        <v>464</v>
      </c>
      <c r="C69" s="259" t="s">
        <v>368</v>
      </c>
      <c r="D69" s="228">
        <v>4</v>
      </c>
      <c r="E69" s="137">
        <v>0.76300000000000001</v>
      </c>
      <c r="F69" s="137">
        <v>0</v>
      </c>
      <c r="G69" s="137">
        <v>5.7320000000000011</v>
      </c>
      <c r="H69" s="137">
        <v>0</v>
      </c>
      <c r="I69" s="137">
        <v>0</v>
      </c>
      <c r="J69" s="228">
        <v>0</v>
      </c>
      <c r="K69" s="137">
        <v>0</v>
      </c>
      <c r="L69" s="137">
        <v>0</v>
      </c>
      <c r="M69" s="137">
        <v>0</v>
      </c>
      <c r="N69" s="137">
        <v>0</v>
      </c>
      <c r="O69" s="137">
        <v>0</v>
      </c>
      <c r="P69" s="176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1:57" s="35" customFormat="1" ht="69" customHeight="1">
      <c r="A70" s="66" t="s">
        <v>465</v>
      </c>
      <c r="B70" s="257" t="s">
        <v>466</v>
      </c>
      <c r="C70" s="259" t="s">
        <v>368</v>
      </c>
      <c r="D70" s="228">
        <v>0</v>
      </c>
      <c r="E70" s="137">
        <v>0</v>
      </c>
      <c r="F70" s="137">
        <v>0</v>
      </c>
      <c r="G70" s="137">
        <v>0</v>
      </c>
      <c r="H70" s="137">
        <v>0</v>
      </c>
      <c r="I70" s="137">
        <v>0</v>
      </c>
      <c r="J70" s="228">
        <v>4</v>
      </c>
      <c r="K70" s="137">
        <v>0.35</v>
      </c>
      <c r="L70" s="137">
        <v>0</v>
      </c>
      <c r="M70" s="137">
        <v>7.25</v>
      </c>
      <c r="N70" s="137">
        <v>0</v>
      </c>
      <c r="O70" s="137">
        <v>0</v>
      </c>
      <c r="P70" s="176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1:57" s="35" customFormat="1" ht="31.5">
      <c r="A71" s="66" t="s">
        <v>467</v>
      </c>
      <c r="B71" s="257" t="s">
        <v>468</v>
      </c>
      <c r="C71" s="259" t="s">
        <v>368</v>
      </c>
      <c r="D71" s="228">
        <v>4</v>
      </c>
      <c r="E71" s="137">
        <v>0.16</v>
      </c>
      <c r="F71" s="137">
        <v>0</v>
      </c>
      <c r="G71" s="137">
        <v>3.2</v>
      </c>
      <c r="H71" s="137">
        <v>0</v>
      </c>
      <c r="I71" s="137">
        <v>0</v>
      </c>
      <c r="J71" s="228">
        <v>4</v>
      </c>
      <c r="K71" s="137">
        <v>0.57000000000000006</v>
      </c>
      <c r="L71" s="137">
        <v>0</v>
      </c>
      <c r="M71" s="137">
        <v>11.071999999999999</v>
      </c>
      <c r="N71" s="137">
        <v>0</v>
      </c>
      <c r="O71" s="137">
        <v>0</v>
      </c>
      <c r="P71" s="176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</row>
    <row r="72" spans="1:57" s="35" customFormat="1" ht="47.25">
      <c r="A72" s="66" t="s">
        <v>469</v>
      </c>
      <c r="B72" s="257" t="s">
        <v>471</v>
      </c>
      <c r="C72" s="259" t="s">
        <v>368</v>
      </c>
      <c r="D72" s="228">
        <v>4</v>
      </c>
      <c r="E72" s="137">
        <v>0.16</v>
      </c>
      <c r="F72" s="137">
        <v>0</v>
      </c>
      <c r="G72" s="137">
        <v>3.2</v>
      </c>
      <c r="H72" s="137">
        <v>0</v>
      </c>
      <c r="I72" s="137">
        <v>0</v>
      </c>
      <c r="J72" s="228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76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1:57" s="35" customFormat="1" ht="78.75">
      <c r="A73" s="66" t="s">
        <v>470</v>
      </c>
      <c r="B73" s="257" t="s">
        <v>472</v>
      </c>
      <c r="C73" s="259" t="s">
        <v>368</v>
      </c>
      <c r="D73" s="228">
        <v>0</v>
      </c>
      <c r="E73" s="137">
        <v>0</v>
      </c>
      <c r="F73" s="137">
        <v>0</v>
      </c>
      <c r="G73" s="137">
        <v>0</v>
      </c>
      <c r="H73" s="137">
        <v>0</v>
      </c>
      <c r="I73" s="137">
        <v>0</v>
      </c>
      <c r="J73" s="228">
        <v>4</v>
      </c>
      <c r="K73" s="137">
        <v>0.57000000000000006</v>
      </c>
      <c r="L73" s="137">
        <v>0</v>
      </c>
      <c r="M73" s="137">
        <v>11.071999999999999</v>
      </c>
      <c r="N73" s="137">
        <v>0</v>
      </c>
      <c r="O73" s="137">
        <v>0</v>
      </c>
      <c r="P73" s="176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</row>
    <row r="74" spans="1:57" s="35" customFormat="1" ht="31.5">
      <c r="A74" s="66" t="s">
        <v>473</v>
      </c>
      <c r="B74" s="257" t="s">
        <v>474</v>
      </c>
      <c r="C74" s="259" t="s">
        <v>368</v>
      </c>
      <c r="D74" s="228">
        <v>4</v>
      </c>
      <c r="E74" s="137">
        <v>0.5</v>
      </c>
      <c r="F74" s="137">
        <v>0</v>
      </c>
      <c r="G74" s="137">
        <v>4.1100000000000003</v>
      </c>
      <c r="H74" s="137">
        <v>0</v>
      </c>
      <c r="I74" s="137">
        <v>0</v>
      </c>
      <c r="J74" s="228">
        <v>0</v>
      </c>
      <c r="K74" s="137">
        <v>0</v>
      </c>
      <c r="L74" s="137">
        <v>0</v>
      </c>
      <c r="M74" s="137">
        <v>0</v>
      </c>
      <c r="N74" s="137">
        <v>0</v>
      </c>
      <c r="O74" s="137">
        <v>0</v>
      </c>
      <c r="P74" s="176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</row>
    <row r="75" spans="1:57" s="35" customFormat="1" ht="31.5">
      <c r="A75" s="66" t="s">
        <v>475</v>
      </c>
      <c r="B75" s="257" t="s">
        <v>476</v>
      </c>
      <c r="C75" s="259" t="s">
        <v>368</v>
      </c>
      <c r="D75" s="228">
        <v>4</v>
      </c>
      <c r="E75" s="137">
        <v>0.5</v>
      </c>
      <c r="F75" s="137">
        <v>0</v>
      </c>
      <c r="G75" s="137">
        <v>4.1100000000000003</v>
      </c>
      <c r="H75" s="137">
        <v>0</v>
      </c>
      <c r="I75" s="137">
        <v>0</v>
      </c>
      <c r="J75" s="228">
        <v>0</v>
      </c>
      <c r="K75" s="137">
        <v>0</v>
      </c>
      <c r="L75" s="137">
        <v>0</v>
      </c>
      <c r="M75" s="137">
        <v>0</v>
      </c>
      <c r="N75" s="137">
        <v>0</v>
      </c>
      <c r="O75" s="137">
        <v>0</v>
      </c>
      <c r="P75" s="176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</row>
    <row r="76" spans="1:57" s="35" customFormat="1" ht="31.5">
      <c r="A76" s="66" t="s">
        <v>477</v>
      </c>
      <c r="B76" s="257" t="s">
        <v>478</v>
      </c>
      <c r="C76" s="259" t="s">
        <v>368</v>
      </c>
      <c r="D76" s="228">
        <v>4</v>
      </c>
      <c r="E76" s="137">
        <v>0</v>
      </c>
      <c r="F76" s="137">
        <v>0</v>
      </c>
      <c r="G76" s="137">
        <v>1.5389999999999999</v>
      </c>
      <c r="H76" s="137">
        <v>0</v>
      </c>
      <c r="I76" s="137">
        <v>0</v>
      </c>
      <c r="J76" s="228">
        <v>4</v>
      </c>
      <c r="K76" s="137">
        <v>0.5</v>
      </c>
      <c r="L76" s="137">
        <v>0</v>
      </c>
      <c r="M76" s="137">
        <v>2.125</v>
      </c>
      <c r="N76" s="137">
        <v>0</v>
      </c>
      <c r="O76" s="137">
        <v>0</v>
      </c>
      <c r="P76" s="176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1:57" s="35" customFormat="1" ht="31.5">
      <c r="A77" s="66" t="s">
        <v>479</v>
      </c>
      <c r="B77" s="257" t="s">
        <v>481</v>
      </c>
      <c r="C77" s="259" t="s">
        <v>368</v>
      </c>
      <c r="D77" s="228">
        <v>4</v>
      </c>
      <c r="E77" s="137">
        <v>0</v>
      </c>
      <c r="F77" s="137">
        <v>0</v>
      </c>
      <c r="G77" s="137">
        <v>1.5389999999999999</v>
      </c>
      <c r="H77" s="137">
        <v>0</v>
      </c>
      <c r="I77" s="137">
        <v>0</v>
      </c>
      <c r="J77" s="228">
        <v>0</v>
      </c>
      <c r="K77" s="137">
        <v>0</v>
      </c>
      <c r="L77" s="137">
        <v>0</v>
      </c>
      <c r="M77" s="137">
        <v>0</v>
      </c>
      <c r="N77" s="137">
        <v>0</v>
      </c>
      <c r="O77" s="137">
        <v>0</v>
      </c>
      <c r="P77" s="176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1:57" s="35" customFormat="1" ht="31.5">
      <c r="A78" s="66" t="s">
        <v>480</v>
      </c>
      <c r="B78" s="257" t="s">
        <v>482</v>
      </c>
      <c r="C78" s="259" t="s">
        <v>368</v>
      </c>
      <c r="D78" s="228">
        <v>0</v>
      </c>
      <c r="E78" s="137">
        <v>0</v>
      </c>
      <c r="F78" s="137">
        <v>0</v>
      </c>
      <c r="G78" s="137">
        <v>0</v>
      </c>
      <c r="H78" s="137">
        <v>0</v>
      </c>
      <c r="I78" s="137">
        <v>0</v>
      </c>
      <c r="J78" s="228">
        <v>4</v>
      </c>
      <c r="K78" s="137">
        <v>0.5</v>
      </c>
      <c r="L78" s="137">
        <v>0</v>
      </c>
      <c r="M78" s="137">
        <v>2.125</v>
      </c>
      <c r="N78" s="137">
        <v>0</v>
      </c>
      <c r="O78" s="137">
        <v>0</v>
      </c>
      <c r="P78" s="176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</row>
    <row r="79" spans="1:57" s="35" customFormat="1" ht="31.5">
      <c r="A79" s="66" t="s">
        <v>483</v>
      </c>
      <c r="B79" s="257" t="s">
        <v>484</v>
      </c>
      <c r="C79" s="259" t="s">
        <v>368</v>
      </c>
      <c r="D79" s="228">
        <v>4</v>
      </c>
      <c r="E79" s="137">
        <v>1.07</v>
      </c>
      <c r="F79" s="137">
        <v>0</v>
      </c>
      <c r="G79" s="137">
        <v>5.71</v>
      </c>
      <c r="H79" s="137">
        <v>0</v>
      </c>
      <c r="I79" s="137">
        <v>0</v>
      </c>
      <c r="J79" s="228">
        <v>0</v>
      </c>
      <c r="K79" s="137">
        <v>0</v>
      </c>
      <c r="L79" s="137">
        <v>0</v>
      </c>
      <c r="M79" s="137">
        <v>0</v>
      </c>
      <c r="N79" s="137">
        <v>0</v>
      </c>
      <c r="O79" s="137">
        <v>0</v>
      </c>
      <c r="P79" s="176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</row>
    <row r="80" spans="1:57" s="35" customFormat="1" ht="63">
      <c r="A80" s="66" t="s">
        <v>485</v>
      </c>
      <c r="B80" s="257" t="s">
        <v>527</v>
      </c>
      <c r="C80" s="259" t="s">
        <v>368</v>
      </c>
      <c r="D80" s="228">
        <v>4</v>
      </c>
      <c r="E80" s="137">
        <v>1.07</v>
      </c>
      <c r="F80" s="137">
        <v>0</v>
      </c>
      <c r="G80" s="137">
        <v>5.71</v>
      </c>
      <c r="H80" s="137">
        <v>0</v>
      </c>
      <c r="I80" s="137">
        <v>0</v>
      </c>
      <c r="J80" s="228">
        <v>0</v>
      </c>
      <c r="K80" s="137">
        <v>0</v>
      </c>
      <c r="L80" s="137">
        <v>0</v>
      </c>
      <c r="M80" s="137">
        <v>0</v>
      </c>
      <c r="N80" s="137">
        <v>0</v>
      </c>
      <c r="O80" s="137">
        <v>0</v>
      </c>
      <c r="P80" s="176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</row>
    <row r="81" spans="1:57" s="35" customFormat="1" ht="31.5">
      <c r="A81" s="66" t="s">
        <v>487</v>
      </c>
      <c r="B81" s="257" t="s">
        <v>488</v>
      </c>
      <c r="C81" s="259" t="s">
        <v>368</v>
      </c>
      <c r="D81" s="228">
        <v>4</v>
      </c>
      <c r="E81" s="137">
        <v>2.41</v>
      </c>
      <c r="F81" s="137">
        <v>0</v>
      </c>
      <c r="G81" s="137">
        <v>6.4909999999999997</v>
      </c>
      <c r="H81" s="137">
        <v>0</v>
      </c>
      <c r="I81" s="137">
        <v>0</v>
      </c>
      <c r="J81" s="228">
        <v>0</v>
      </c>
      <c r="K81" s="137">
        <v>0</v>
      </c>
      <c r="L81" s="137">
        <v>0</v>
      </c>
      <c r="M81" s="137">
        <v>0</v>
      </c>
      <c r="N81" s="137">
        <v>0</v>
      </c>
      <c r="O81" s="137">
        <v>0</v>
      </c>
      <c r="P81" s="176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s="35" customFormat="1" ht="94.5">
      <c r="A82" s="66" t="s">
        <v>489</v>
      </c>
      <c r="B82" s="258" t="s">
        <v>528</v>
      </c>
      <c r="C82" s="259" t="s">
        <v>368</v>
      </c>
      <c r="D82" s="228">
        <v>4</v>
      </c>
      <c r="E82" s="137">
        <v>2.41</v>
      </c>
      <c r="F82" s="137">
        <v>0</v>
      </c>
      <c r="G82" s="137">
        <v>6.4909999999999997</v>
      </c>
      <c r="H82" s="137">
        <v>0</v>
      </c>
      <c r="I82" s="137">
        <v>0</v>
      </c>
      <c r="J82" s="228"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76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s="35" customFormat="1" ht="31.5">
      <c r="A83" s="66" t="s">
        <v>491</v>
      </c>
      <c r="B83" s="257" t="s">
        <v>492</v>
      </c>
      <c r="C83" s="259" t="s">
        <v>368</v>
      </c>
      <c r="D83" s="228">
        <v>0</v>
      </c>
      <c r="E83" s="137">
        <v>0</v>
      </c>
      <c r="F83" s="137">
        <v>0</v>
      </c>
      <c r="G83" s="137">
        <v>0</v>
      </c>
      <c r="H83" s="137">
        <v>0</v>
      </c>
      <c r="I83" s="137">
        <v>0</v>
      </c>
      <c r="J83" s="228">
        <v>4</v>
      </c>
      <c r="K83" s="137">
        <v>0.5</v>
      </c>
      <c r="L83" s="137">
        <v>0</v>
      </c>
      <c r="M83" s="137">
        <v>5.1689999999999996</v>
      </c>
      <c r="N83" s="137">
        <v>0</v>
      </c>
      <c r="O83" s="137">
        <v>0</v>
      </c>
      <c r="P83" s="176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s="35" customFormat="1" ht="31.5">
      <c r="A84" s="66" t="s">
        <v>493</v>
      </c>
      <c r="B84" s="257" t="s">
        <v>495</v>
      </c>
      <c r="C84" s="259" t="s">
        <v>368</v>
      </c>
      <c r="D84" s="228">
        <v>0</v>
      </c>
      <c r="E84" s="137">
        <v>0</v>
      </c>
      <c r="F84" s="137">
        <v>0</v>
      </c>
      <c r="G84" s="137">
        <v>0</v>
      </c>
      <c r="H84" s="137">
        <v>0</v>
      </c>
      <c r="I84" s="137">
        <v>0</v>
      </c>
      <c r="J84" s="228">
        <v>0</v>
      </c>
      <c r="K84" s="137">
        <v>0</v>
      </c>
      <c r="L84" s="137">
        <v>0</v>
      </c>
      <c r="M84" s="137">
        <v>0</v>
      </c>
      <c r="N84" s="137">
        <v>0</v>
      </c>
      <c r="O84" s="137">
        <v>0</v>
      </c>
      <c r="P84" s="176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s="35" customFormat="1" ht="66.75" customHeight="1">
      <c r="A85" s="66" t="s">
        <v>494</v>
      </c>
      <c r="B85" s="257" t="s">
        <v>525</v>
      </c>
      <c r="C85" s="259" t="s">
        <v>368</v>
      </c>
      <c r="D85" s="228">
        <v>0</v>
      </c>
      <c r="E85" s="137">
        <v>0</v>
      </c>
      <c r="F85" s="137">
        <v>0</v>
      </c>
      <c r="G85" s="137">
        <v>0</v>
      </c>
      <c r="H85" s="137">
        <v>0</v>
      </c>
      <c r="I85" s="137">
        <v>0</v>
      </c>
      <c r="J85" s="228">
        <v>4</v>
      </c>
      <c r="K85" s="137">
        <v>0.5</v>
      </c>
      <c r="L85" s="137">
        <v>0</v>
      </c>
      <c r="M85" s="137">
        <v>5.1689999999999996</v>
      </c>
      <c r="N85" s="137">
        <v>0</v>
      </c>
      <c r="O85" s="137">
        <v>0</v>
      </c>
      <c r="P85" s="176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s="35" customFormat="1" ht="31.5">
      <c r="A86" s="66" t="s">
        <v>497</v>
      </c>
      <c r="B86" s="257" t="s">
        <v>498</v>
      </c>
      <c r="C86" s="259" t="s">
        <v>368</v>
      </c>
      <c r="D86" s="228">
        <v>4</v>
      </c>
      <c r="E86" s="137">
        <v>0.16300000000000001</v>
      </c>
      <c r="F86" s="137">
        <v>0</v>
      </c>
      <c r="G86" s="137">
        <v>6.6909999999999998</v>
      </c>
      <c r="H86" s="137">
        <v>0</v>
      </c>
      <c r="I86" s="137">
        <v>0</v>
      </c>
      <c r="J86" s="228">
        <v>4</v>
      </c>
      <c r="K86" s="137">
        <v>0.5</v>
      </c>
      <c r="L86" s="137">
        <v>0</v>
      </c>
      <c r="M86" s="137">
        <v>5.18</v>
      </c>
      <c r="N86" s="137">
        <v>0</v>
      </c>
      <c r="O86" s="137">
        <v>0</v>
      </c>
      <c r="P86" s="176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s="35" customFormat="1" ht="47.25">
      <c r="A87" s="66" t="s">
        <v>499</v>
      </c>
      <c r="B87" s="257" t="s">
        <v>521</v>
      </c>
      <c r="C87" s="259" t="s">
        <v>368</v>
      </c>
      <c r="D87" s="228">
        <v>4</v>
      </c>
      <c r="E87" s="137">
        <v>0.16300000000000001</v>
      </c>
      <c r="F87" s="137">
        <v>0</v>
      </c>
      <c r="G87" s="137">
        <v>6.6909999999999998</v>
      </c>
      <c r="H87" s="137">
        <v>0</v>
      </c>
      <c r="I87" s="137">
        <v>0</v>
      </c>
      <c r="J87" s="228">
        <v>0</v>
      </c>
      <c r="K87" s="137">
        <v>0</v>
      </c>
      <c r="L87" s="137">
        <v>0</v>
      </c>
      <c r="M87" s="137">
        <v>0</v>
      </c>
      <c r="N87" s="137">
        <v>0</v>
      </c>
      <c r="O87" s="137">
        <v>0</v>
      </c>
      <c r="P87" s="176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s="35" customFormat="1" ht="63">
      <c r="A88" s="66" t="s">
        <v>501</v>
      </c>
      <c r="B88" s="257" t="s">
        <v>502</v>
      </c>
      <c r="C88" s="259" t="s">
        <v>368</v>
      </c>
      <c r="D88" s="228">
        <v>0</v>
      </c>
      <c r="E88" s="137">
        <v>0</v>
      </c>
      <c r="F88" s="137">
        <v>0</v>
      </c>
      <c r="G88" s="137">
        <v>0</v>
      </c>
      <c r="H88" s="137">
        <v>0</v>
      </c>
      <c r="I88" s="137">
        <v>0</v>
      </c>
      <c r="J88" s="228">
        <v>4</v>
      </c>
      <c r="K88" s="137">
        <v>0.5</v>
      </c>
      <c r="L88" s="137">
        <v>0</v>
      </c>
      <c r="M88" s="137">
        <v>5.18</v>
      </c>
      <c r="N88" s="137">
        <v>0</v>
      </c>
      <c r="O88" s="137">
        <v>0</v>
      </c>
      <c r="P88" s="176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s="35" customFormat="1" ht="90" customHeight="1">
      <c r="A89" s="66" t="s">
        <v>503</v>
      </c>
      <c r="B89" s="257" t="s">
        <v>504</v>
      </c>
      <c r="C89" s="259" t="s">
        <v>368</v>
      </c>
      <c r="D89" s="228">
        <v>4</v>
      </c>
      <c r="E89" s="137">
        <v>0</v>
      </c>
      <c r="F89" s="137">
        <v>0</v>
      </c>
      <c r="G89" s="137">
        <v>3.6</v>
      </c>
      <c r="H89" s="137">
        <v>0</v>
      </c>
      <c r="I89" s="137">
        <v>0</v>
      </c>
      <c r="J89" s="228">
        <v>4</v>
      </c>
      <c r="K89" s="137">
        <v>0</v>
      </c>
      <c r="L89" s="137">
        <v>0</v>
      </c>
      <c r="M89" s="137">
        <v>0</v>
      </c>
      <c r="N89" s="137">
        <v>0</v>
      </c>
      <c r="O89" s="137">
        <v>16</v>
      </c>
      <c r="P89" s="176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s="35" customFormat="1" ht="47.25">
      <c r="A90" s="66" t="s">
        <v>505</v>
      </c>
      <c r="B90" s="257" t="s">
        <v>507</v>
      </c>
      <c r="C90" s="259" t="s">
        <v>368</v>
      </c>
      <c r="D90" s="228">
        <v>4</v>
      </c>
      <c r="E90" s="137">
        <v>0</v>
      </c>
      <c r="F90" s="137">
        <v>0</v>
      </c>
      <c r="G90" s="137">
        <v>3.6</v>
      </c>
      <c r="H90" s="137">
        <v>0</v>
      </c>
      <c r="I90" s="137">
        <v>0</v>
      </c>
      <c r="J90" s="228">
        <v>0</v>
      </c>
      <c r="K90" s="137">
        <v>0</v>
      </c>
      <c r="L90" s="137">
        <v>0</v>
      </c>
      <c r="M90" s="137">
        <v>0</v>
      </c>
      <c r="N90" s="137">
        <v>0</v>
      </c>
      <c r="O90" s="137">
        <v>0</v>
      </c>
      <c r="P90" s="176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s="35" customFormat="1">
      <c r="A91" s="66" t="s">
        <v>506</v>
      </c>
      <c r="B91" s="257" t="s">
        <v>508</v>
      </c>
      <c r="C91" s="259" t="s">
        <v>368</v>
      </c>
      <c r="D91" s="228">
        <v>0</v>
      </c>
      <c r="E91" s="137">
        <v>0</v>
      </c>
      <c r="F91" s="137">
        <v>0</v>
      </c>
      <c r="G91" s="137">
        <v>0</v>
      </c>
      <c r="H91" s="137">
        <v>0</v>
      </c>
      <c r="I91" s="137">
        <v>0</v>
      </c>
      <c r="J91" s="228">
        <v>4</v>
      </c>
      <c r="K91" s="137">
        <v>0</v>
      </c>
      <c r="L91" s="137">
        <v>0</v>
      </c>
      <c r="M91" s="137">
        <v>0</v>
      </c>
      <c r="N91" s="137">
        <v>0</v>
      </c>
      <c r="O91" s="137">
        <v>16</v>
      </c>
      <c r="P91" s="176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s="35" customFormat="1" ht="31.5">
      <c r="A92" s="66" t="s">
        <v>509</v>
      </c>
      <c r="B92" s="257" t="s">
        <v>510</v>
      </c>
      <c r="C92" s="259" t="s">
        <v>368</v>
      </c>
      <c r="D92" s="228">
        <v>4</v>
      </c>
      <c r="E92" s="137">
        <v>0</v>
      </c>
      <c r="F92" s="137">
        <v>0</v>
      </c>
      <c r="G92" s="137">
        <v>0</v>
      </c>
      <c r="H92" s="137">
        <v>0</v>
      </c>
      <c r="I92" s="137">
        <v>0</v>
      </c>
      <c r="J92" s="228">
        <v>4</v>
      </c>
      <c r="K92" s="137">
        <v>0</v>
      </c>
      <c r="L92" s="137">
        <v>0</v>
      </c>
      <c r="M92" s="137">
        <v>0</v>
      </c>
      <c r="N92" s="137">
        <v>0</v>
      </c>
      <c r="O92" s="137">
        <v>0</v>
      </c>
      <c r="P92" s="176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1:57" s="35" customFormat="1" ht="31.5">
      <c r="A93" s="66" t="s">
        <v>511</v>
      </c>
      <c r="B93" s="257" t="s">
        <v>512</v>
      </c>
      <c r="C93" s="259" t="s">
        <v>368</v>
      </c>
      <c r="D93" s="228">
        <v>4</v>
      </c>
      <c r="E93" s="137">
        <v>0.5</v>
      </c>
      <c r="F93" s="137">
        <v>0</v>
      </c>
      <c r="G93" s="137">
        <v>0</v>
      </c>
      <c r="H93" s="137">
        <v>0</v>
      </c>
      <c r="I93" s="137">
        <v>0</v>
      </c>
      <c r="J93" s="228">
        <v>0</v>
      </c>
      <c r="K93" s="137">
        <v>0</v>
      </c>
      <c r="L93" s="137">
        <v>0</v>
      </c>
      <c r="M93" s="137">
        <v>0</v>
      </c>
      <c r="N93" s="137">
        <v>0</v>
      </c>
      <c r="O93" s="137">
        <v>0</v>
      </c>
      <c r="P93" s="176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  <row r="94" spans="1:57" s="35" customFormat="1" ht="31.5">
      <c r="A94" s="119" t="s">
        <v>364</v>
      </c>
      <c r="B94" s="120" t="s">
        <v>365</v>
      </c>
      <c r="C94" s="119" t="s">
        <v>275</v>
      </c>
      <c r="D94" s="158">
        <v>0</v>
      </c>
      <c r="E94" s="133">
        <v>0</v>
      </c>
      <c r="F94" s="133">
        <v>0</v>
      </c>
      <c r="G94" s="133">
        <v>0</v>
      </c>
      <c r="H94" s="133">
        <v>0</v>
      </c>
      <c r="I94" s="133">
        <v>0</v>
      </c>
      <c r="J94" s="133">
        <v>0</v>
      </c>
      <c r="K94" s="133">
        <v>0</v>
      </c>
      <c r="L94" s="133">
        <v>0</v>
      </c>
      <c r="M94" s="133">
        <v>0</v>
      </c>
      <c r="N94" s="133">
        <v>0</v>
      </c>
      <c r="O94" s="133">
        <v>0</v>
      </c>
      <c r="P94" s="10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</row>
    <row r="95" spans="1:57" s="55" customFormat="1">
      <c r="A95" s="239" t="s">
        <v>366</v>
      </c>
      <c r="B95" s="240" t="s">
        <v>367</v>
      </c>
      <c r="C95" s="239" t="s">
        <v>275</v>
      </c>
      <c r="D95" s="262">
        <v>0</v>
      </c>
      <c r="E95" s="242">
        <v>0</v>
      </c>
      <c r="F95" s="242">
        <v>0</v>
      </c>
      <c r="G95" s="242">
        <v>0</v>
      </c>
      <c r="H95" s="242">
        <v>0</v>
      </c>
      <c r="I95" s="242">
        <v>0</v>
      </c>
      <c r="J95" s="242">
        <v>0</v>
      </c>
      <c r="K95" s="242">
        <v>0</v>
      </c>
      <c r="L95" s="242">
        <v>0</v>
      </c>
      <c r="M95" s="242">
        <v>0</v>
      </c>
      <c r="N95" s="242">
        <v>0</v>
      </c>
      <c r="O95" s="242">
        <v>0</v>
      </c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  <c r="AO95" s="260"/>
      <c r="AP95" s="260"/>
      <c r="AQ95" s="260"/>
      <c r="AR95" s="260"/>
      <c r="AS95" s="260"/>
      <c r="AT95" s="260"/>
      <c r="AU95" s="260"/>
      <c r="AV95" s="260"/>
      <c r="AW95" s="260"/>
      <c r="AX95" s="260"/>
      <c r="AY95" s="260"/>
      <c r="AZ95" s="260"/>
      <c r="BA95" s="260"/>
      <c r="BB95" s="260"/>
      <c r="BC95" s="260"/>
      <c r="BD95" s="260"/>
      <c r="BE95" s="260"/>
    </row>
    <row r="96" spans="1:57" s="55" customFormat="1">
      <c r="A96" s="200" t="s">
        <v>417</v>
      </c>
      <c r="B96" s="201" t="s">
        <v>418</v>
      </c>
      <c r="C96" s="259" t="s">
        <v>368</v>
      </c>
      <c r="D96" s="259" t="s">
        <v>368</v>
      </c>
      <c r="E96" s="259" t="s">
        <v>368</v>
      </c>
      <c r="F96" s="259" t="s">
        <v>368</v>
      </c>
      <c r="G96" s="259" t="s">
        <v>368</v>
      </c>
      <c r="H96" s="259" t="s">
        <v>368</v>
      </c>
      <c r="I96" s="259" t="s">
        <v>368</v>
      </c>
      <c r="J96" s="259" t="s">
        <v>368</v>
      </c>
      <c r="K96" s="259" t="s">
        <v>368</v>
      </c>
      <c r="L96" s="259" t="s">
        <v>368</v>
      </c>
      <c r="M96" s="259" t="s">
        <v>368</v>
      </c>
      <c r="N96" s="259" t="s">
        <v>368</v>
      </c>
      <c r="O96" s="259" t="s">
        <v>368</v>
      </c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260"/>
    </row>
    <row r="97" spans="1:57" s="55" customFormat="1">
      <c r="A97" s="200" t="s">
        <v>420</v>
      </c>
      <c r="B97" s="201" t="s">
        <v>421</v>
      </c>
      <c r="C97" s="259" t="s">
        <v>368</v>
      </c>
      <c r="D97" s="259" t="s">
        <v>368</v>
      </c>
      <c r="E97" s="259" t="s">
        <v>368</v>
      </c>
      <c r="F97" s="259" t="s">
        <v>368</v>
      </c>
      <c r="G97" s="259" t="s">
        <v>368</v>
      </c>
      <c r="H97" s="259" t="s">
        <v>368</v>
      </c>
      <c r="I97" s="259" t="s">
        <v>368</v>
      </c>
      <c r="J97" s="259" t="s">
        <v>368</v>
      </c>
      <c r="K97" s="259" t="s">
        <v>368</v>
      </c>
      <c r="L97" s="259" t="s">
        <v>368</v>
      </c>
      <c r="M97" s="259" t="s">
        <v>368</v>
      </c>
      <c r="N97" s="259" t="s">
        <v>368</v>
      </c>
      <c r="O97" s="259" t="s">
        <v>368</v>
      </c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  <c r="AQ97" s="260"/>
      <c r="AR97" s="260"/>
      <c r="AS97" s="260"/>
      <c r="AT97" s="260"/>
      <c r="AU97" s="260"/>
      <c r="AV97" s="260"/>
      <c r="AW97" s="260"/>
      <c r="AX97" s="260"/>
      <c r="AY97" s="260"/>
      <c r="AZ97" s="260"/>
      <c r="BA97" s="260"/>
      <c r="BB97" s="260"/>
      <c r="BC97" s="260"/>
      <c r="BD97" s="260"/>
      <c r="BE97" s="260"/>
    </row>
    <row r="98" spans="1:57" s="55" customFormat="1">
      <c r="A98" s="200" t="s">
        <v>422</v>
      </c>
      <c r="B98" s="201" t="s">
        <v>423</v>
      </c>
      <c r="C98" s="259" t="s">
        <v>368</v>
      </c>
      <c r="D98" s="259" t="s">
        <v>368</v>
      </c>
      <c r="E98" s="259" t="s">
        <v>368</v>
      </c>
      <c r="F98" s="259" t="s">
        <v>368</v>
      </c>
      <c r="G98" s="259" t="s">
        <v>368</v>
      </c>
      <c r="H98" s="259" t="s">
        <v>368</v>
      </c>
      <c r="I98" s="259" t="s">
        <v>368</v>
      </c>
      <c r="J98" s="259" t="s">
        <v>368</v>
      </c>
      <c r="K98" s="259" t="s">
        <v>368</v>
      </c>
      <c r="L98" s="259" t="s">
        <v>368</v>
      </c>
      <c r="M98" s="259" t="s">
        <v>368</v>
      </c>
      <c r="N98" s="259" t="s">
        <v>368</v>
      </c>
      <c r="O98" s="259" t="s">
        <v>368</v>
      </c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  <c r="AO98" s="260"/>
      <c r="AP98" s="260"/>
      <c r="AQ98" s="260"/>
      <c r="AR98" s="260"/>
      <c r="AS98" s="260"/>
      <c r="AT98" s="260"/>
      <c r="AU98" s="260"/>
      <c r="AV98" s="260"/>
      <c r="AW98" s="260"/>
      <c r="AX98" s="260"/>
      <c r="AY98" s="260"/>
      <c r="AZ98" s="260"/>
      <c r="BA98" s="260"/>
      <c r="BB98" s="260"/>
      <c r="BC98" s="260"/>
      <c r="BD98" s="260"/>
      <c r="BE98" s="260"/>
    </row>
    <row r="99" spans="1:57" s="55" customFormat="1">
      <c r="A99" s="200" t="s">
        <v>424</v>
      </c>
      <c r="B99" s="201" t="s">
        <v>425</v>
      </c>
      <c r="C99" s="259" t="s">
        <v>368</v>
      </c>
      <c r="D99" s="259" t="s">
        <v>368</v>
      </c>
      <c r="E99" s="259" t="s">
        <v>368</v>
      </c>
      <c r="F99" s="259" t="s">
        <v>368</v>
      </c>
      <c r="G99" s="259" t="s">
        <v>368</v>
      </c>
      <c r="H99" s="259" t="s">
        <v>368</v>
      </c>
      <c r="I99" s="259" t="s">
        <v>368</v>
      </c>
      <c r="J99" s="259" t="s">
        <v>368</v>
      </c>
      <c r="K99" s="259" t="s">
        <v>368</v>
      </c>
      <c r="L99" s="259" t="s">
        <v>368</v>
      </c>
      <c r="M99" s="259" t="s">
        <v>368</v>
      </c>
      <c r="N99" s="259" t="s">
        <v>368</v>
      </c>
      <c r="O99" s="259" t="s">
        <v>368</v>
      </c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  <c r="AO99" s="260"/>
      <c r="AP99" s="260"/>
      <c r="AQ99" s="260"/>
      <c r="AR99" s="260"/>
      <c r="AS99" s="260"/>
      <c r="AT99" s="260"/>
      <c r="AU99" s="260"/>
      <c r="AV99" s="260"/>
      <c r="AW99" s="260"/>
      <c r="AX99" s="260"/>
      <c r="AY99" s="260"/>
      <c r="AZ99" s="260"/>
      <c r="BA99" s="260"/>
      <c r="BB99" s="260"/>
      <c r="BC99" s="260"/>
      <c r="BD99" s="260"/>
      <c r="BE99" s="260"/>
    </row>
    <row r="100" spans="1:57" s="55" customFormat="1">
      <c r="A100" s="200" t="s">
        <v>426</v>
      </c>
      <c r="B100" s="201" t="s">
        <v>427</v>
      </c>
      <c r="C100" s="259" t="s">
        <v>368</v>
      </c>
      <c r="D100" s="259" t="s">
        <v>368</v>
      </c>
      <c r="E100" s="259" t="s">
        <v>368</v>
      </c>
      <c r="F100" s="259" t="s">
        <v>368</v>
      </c>
      <c r="G100" s="259" t="s">
        <v>368</v>
      </c>
      <c r="H100" s="259" t="s">
        <v>368</v>
      </c>
      <c r="I100" s="259" t="s">
        <v>368</v>
      </c>
      <c r="J100" s="259" t="s">
        <v>368</v>
      </c>
      <c r="K100" s="259" t="s">
        <v>368</v>
      </c>
      <c r="L100" s="259" t="s">
        <v>368</v>
      </c>
      <c r="M100" s="259" t="s">
        <v>368</v>
      </c>
      <c r="N100" s="259" t="s">
        <v>368</v>
      </c>
      <c r="O100" s="259" t="s">
        <v>368</v>
      </c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  <c r="AO100" s="260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60"/>
      <c r="AZ100" s="260"/>
      <c r="BA100" s="260"/>
      <c r="BB100" s="260"/>
      <c r="BC100" s="260"/>
      <c r="BD100" s="260"/>
      <c r="BE100" s="260"/>
    </row>
    <row r="101" spans="1:57" s="55" customFormat="1">
      <c r="A101" s="200" t="s">
        <v>428</v>
      </c>
      <c r="B101" s="201" t="s">
        <v>429</v>
      </c>
      <c r="C101" s="259" t="s">
        <v>368</v>
      </c>
      <c r="D101" s="259" t="s">
        <v>368</v>
      </c>
      <c r="E101" s="259" t="s">
        <v>368</v>
      </c>
      <c r="F101" s="259" t="s">
        <v>368</v>
      </c>
      <c r="G101" s="259" t="s">
        <v>368</v>
      </c>
      <c r="H101" s="259" t="s">
        <v>368</v>
      </c>
      <c r="I101" s="259" t="s">
        <v>368</v>
      </c>
      <c r="J101" s="259" t="s">
        <v>368</v>
      </c>
      <c r="K101" s="259" t="s">
        <v>368</v>
      </c>
      <c r="L101" s="259" t="s">
        <v>368</v>
      </c>
      <c r="M101" s="259" t="s">
        <v>368</v>
      </c>
      <c r="N101" s="259" t="s">
        <v>368</v>
      </c>
      <c r="O101" s="259" t="s">
        <v>368</v>
      </c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60"/>
      <c r="AT101" s="260"/>
      <c r="AU101" s="260"/>
      <c r="AV101" s="260"/>
      <c r="AW101" s="260"/>
      <c r="AX101" s="260"/>
      <c r="AY101" s="260"/>
      <c r="AZ101" s="260"/>
      <c r="BA101" s="260"/>
      <c r="BB101" s="260"/>
      <c r="BC101" s="260"/>
      <c r="BD101" s="260"/>
      <c r="BE101" s="260"/>
    </row>
    <row r="102" spans="1:57" s="55" customFormat="1">
      <c r="A102" s="200" t="s">
        <v>430</v>
      </c>
      <c r="B102" s="201" t="s">
        <v>431</v>
      </c>
      <c r="C102" s="259" t="s">
        <v>368</v>
      </c>
      <c r="D102" s="259" t="s">
        <v>368</v>
      </c>
      <c r="E102" s="259" t="s">
        <v>368</v>
      </c>
      <c r="F102" s="259" t="s">
        <v>368</v>
      </c>
      <c r="G102" s="259" t="s">
        <v>368</v>
      </c>
      <c r="H102" s="259" t="s">
        <v>368</v>
      </c>
      <c r="I102" s="259" t="s">
        <v>368</v>
      </c>
      <c r="J102" s="259" t="s">
        <v>368</v>
      </c>
      <c r="K102" s="259" t="s">
        <v>368</v>
      </c>
      <c r="L102" s="259" t="s">
        <v>368</v>
      </c>
      <c r="M102" s="259" t="s">
        <v>368</v>
      </c>
      <c r="N102" s="259" t="s">
        <v>368</v>
      </c>
      <c r="O102" s="259" t="s">
        <v>368</v>
      </c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60"/>
      <c r="AZ102" s="260"/>
      <c r="BA102" s="260"/>
      <c r="BB102" s="260"/>
      <c r="BC102" s="260"/>
      <c r="BD102" s="260"/>
      <c r="BE102" s="260"/>
    </row>
    <row r="103" spans="1:57" s="55" customFormat="1">
      <c r="A103" s="200" t="s">
        <v>432</v>
      </c>
      <c r="B103" s="201" t="s">
        <v>433</v>
      </c>
      <c r="C103" s="259" t="s">
        <v>368</v>
      </c>
      <c r="D103" s="259" t="s">
        <v>368</v>
      </c>
      <c r="E103" s="259" t="s">
        <v>368</v>
      </c>
      <c r="F103" s="259" t="s">
        <v>368</v>
      </c>
      <c r="G103" s="259" t="s">
        <v>368</v>
      </c>
      <c r="H103" s="259" t="s">
        <v>368</v>
      </c>
      <c r="I103" s="259" t="s">
        <v>368</v>
      </c>
      <c r="J103" s="259" t="s">
        <v>368</v>
      </c>
      <c r="K103" s="259" t="s">
        <v>368</v>
      </c>
      <c r="L103" s="259" t="s">
        <v>368</v>
      </c>
      <c r="M103" s="259" t="s">
        <v>368</v>
      </c>
      <c r="N103" s="259" t="s">
        <v>368</v>
      </c>
      <c r="O103" s="259" t="s">
        <v>368</v>
      </c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  <c r="AO103" s="260"/>
      <c r="AP103" s="260"/>
      <c r="AQ103" s="260"/>
      <c r="AR103" s="260"/>
      <c r="AS103" s="260"/>
      <c r="AT103" s="260"/>
      <c r="AU103" s="260"/>
      <c r="AV103" s="260"/>
      <c r="AW103" s="260"/>
      <c r="AX103" s="260"/>
      <c r="AY103" s="260"/>
      <c r="AZ103" s="260"/>
      <c r="BA103" s="260"/>
      <c r="BB103" s="260"/>
      <c r="BC103" s="260"/>
      <c r="BD103" s="260"/>
      <c r="BE103" s="260"/>
    </row>
    <row r="104" spans="1:57" s="55" customFormat="1">
      <c r="A104" s="200" t="s">
        <v>434</v>
      </c>
      <c r="B104" s="201" t="s">
        <v>435</v>
      </c>
      <c r="C104" s="259" t="s">
        <v>368</v>
      </c>
      <c r="D104" s="259" t="s">
        <v>368</v>
      </c>
      <c r="E104" s="259" t="s">
        <v>368</v>
      </c>
      <c r="F104" s="259" t="s">
        <v>368</v>
      </c>
      <c r="G104" s="259" t="s">
        <v>368</v>
      </c>
      <c r="H104" s="259" t="s">
        <v>368</v>
      </c>
      <c r="I104" s="259" t="s">
        <v>368</v>
      </c>
      <c r="J104" s="259" t="s">
        <v>368</v>
      </c>
      <c r="K104" s="259" t="s">
        <v>368</v>
      </c>
      <c r="L104" s="259" t="s">
        <v>368</v>
      </c>
      <c r="M104" s="259" t="s">
        <v>368</v>
      </c>
      <c r="N104" s="259" t="s">
        <v>368</v>
      </c>
      <c r="O104" s="259" t="s">
        <v>368</v>
      </c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0"/>
      <c r="AU104" s="260"/>
      <c r="AV104" s="260"/>
      <c r="AW104" s="260"/>
      <c r="AX104" s="260"/>
      <c r="AY104" s="260"/>
      <c r="AZ104" s="260"/>
      <c r="BA104" s="260"/>
      <c r="BB104" s="260"/>
      <c r="BC104" s="260"/>
      <c r="BD104" s="260"/>
      <c r="BE104" s="260"/>
    </row>
    <row r="105" spans="1:57" s="55" customFormat="1">
      <c r="A105" s="200" t="s">
        <v>436</v>
      </c>
      <c r="B105" s="201" t="s">
        <v>437</v>
      </c>
      <c r="C105" s="259" t="s">
        <v>368</v>
      </c>
      <c r="D105" s="259" t="s">
        <v>368</v>
      </c>
      <c r="E105" s="259" t="s">
        <v>368</v>
      </c>
      <c r="F105" s="259" t="s">
        <v>368</v>
      </c>
      <c r="G105" s="259" t="s">
        <v>368</v>
      </c>
      <c r="H105" s="259" t="s">
        <v>368</v>
      </c>
      <c r="I105" s="259" t="s">
        <v>368</v>
      </c>
      <c r="J105" s="259" t="s">
        <v>368</v>
      </c>
      <c r="K105" s="259" t="s">
        <v>368</v>
      </c>
      <c r="L105" s="259" t="s">
        <v>368</v>
      </c>
      <c r="M105" s="259" t="s">
        <v>368</v>
      </c>
      <c r="N105" s="259" t="s">
        <v>368</v>
      </c>
      <c r="O105" s="259" t="s">
        <v>368</v>
      </c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  <c r="AO105" s="260"/>
      <c r="AP105" s="260"/>
      <c r="AQ105" s="260"/>
      <c r="AR105" s="260"/>
      <c r="AS105" s="260"/>
      <c r="AT105" s="260"/>
      <c r="AU105" s="260"/>
      <c r="AV105" s="260"/>
      <c r="AW105" s="260"/>
      <c r="AX105" s="260"/>
      <c r="AY105" s="260"/>
      <c r="AZ105" s="260"/>
      <c r="BA105" s="260"/>
      <c r="BB105" s="260"/>
      <c r="BC105" s="260"/>
      <c r="BD105" s="260"/>
      <c r="BE105" s="260"/>
    </row>
    <row r="106" spans="1:57" s="55" customFormat="1">
      <c r="A106" s="200" t="s">
        <v>438</v>
      </c>
      <c r="B106" s="201" t="s">
        <v>439</v>
      </c>
      <c r="C106" s="259" t="s">
        <v>368</v>
      </c>
      <c r="D106" s="259" t="s">
        <v>368</v>
      </c>
      <c r="E106" s="259" t="s">
        <v>368</v>
      </c>
      <c r="F106" s="259" t="s">
        <v>368</v>
      </c>
      <c r="G106" s="259" t="s">
        <v>368</v>
      </c>
      <c r="H106" s="259" t="s">
        <v>368</v>
      </c>
      <c r="I106" s="259" t="s">
        <v>368</v>
      </c>
      <c r="J106" s="259" t="s">
        <v>368</v>
      </c>
      <c r="K106" s="259" t="s">
        <v>368</v>
      </c>
      <c r="L106" s="259" t="s">
        <v>368</v>
      </c>
      <c r="M106" s="259" t="s">
        <v>368</v>
      </c>
      <c r="N106" s="259" t="s">
        <v>368</v>
      </c>
      <c r="O106" s="259" t="s">
        <v>368</v>
      </c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  <c r="AO106" s="260"/>
      <c r="AP106" s="260"/>
      <c r="AQ106" s="260"/>
      <c r="AR106" s="260"/>
      <c r="AS106" s="260"/>
      <c r="AT106" s="260"/>
      <c r="AU106" s="260"/>
      <c r="AV106" s="260"/>
      <c r="AW106" s="260"/>
      <c r="AX106" s="260"/>
      <c r="AY106" s="260"/>
      <c r="AZ106" s="260"/>
      <c r="BA106" s="260"/>
      <c r="BB106" s="260"/>
      <c r="BC106" s="260"/>
      <c r="BD106" s="260"/>
      <c r="BE106" s="260"/>
    </row>
    <row r="107" spans="1:57" s="55" customFormat="1">
      <c r="A107" s="200" t="s">
        <v>440</v>
      </c>
      <c r="B107" s="201" t="s">
        <v>441</v>
      </c>
      <c r="C107" s="259" t="s">
        <v>368</v>
      </c>
      <c r="D107" s="259" t="s">
        <v>368</v>
      </c>
      <c r="E107" s="259" t="s">
        <v>368</v>
      </c>
      <c r="F107" s="259" t="s">
        <v>368</v>
      </c>
      <c r="G107" s="259" t="s">
        <v>368</v>
      </c>
      <c r="H107" s="259" t="s">
        <v>368</v>
      </c>
      <c r="I107" s="259" t="s">
        <v>368</v>
      </c>
      <c r="J107" s="259" t="s">
        <v>368</v>
      </c>
      <c r="K107" s="259" t="s">
        <v>368</v>
      </c>
      <c r="L107" s="259" t="s">
        <v>368</v>
      </c>
      <c r="M107" s="259" t="s">
        <v>368</v>
      </c>
      <c r="N107" s="259" t="s">
        <v>368</v>
      </c>
      <c r="O107" s="259" t="s">
        <v>368</v>
      </c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  <c r="AO107" s="260"/>
      <c r="AP107" s="260"/>
      <c r="AQ107" s="260"/>
      <c r="AR107" s="260"/>
      <c r="AS107" s="260"/>
      <c r="AT107" s="260"/>
      <c r="AU107" s="260"/>
      <c r="AV107" s="260"/>
      <c r="AW107" s="260"/>
      <c r="AX107" s="260"/>
      <c r="AY107" s="260"/>
      <c r="AZ107" s="260"/>
      <c r="BA107" s="260"/>
      <c r="BB107" s="260"/>
      <c r="BC107" s="260"/>
      <c r="BD107" s="260"/>
      <c r="BE107" s="260"/>
    </row>
    <row r="108" spans="1:57" s="55" customFormat="1">
      <c r="A108" s="200" t="s">
        <v>442</v>
      </c>
      <c r="B108" s="201" t="s">
        <v>443</v>
      </c>
      <c r="C108" s="259" t="s">
        <v>368</v>
      </c>
      <c r="D108" s="259" t="s">
        <v>368</v>
      </c>
      <c r="E108" s="259" t="s">
        <v>368</v>
      </c>
      <c r="F108" s="259" t="s">
        <v>368</v>
      </c>
      <c r="G108" s="259" t="s">
        <v>368</v>
      </c>
      <c r="H108" s="259" t="s">
        <v>368</v>
      </c>
      <c r="I108" s="259" t="s">
        <v>368</v>
      </c>
      <c r="J108" s="259" t="s">
        <v>368</v>
      </c>
      <c r="K108" s="259" t="s">
        <v>368</v>
      </c>
      <c r="L108" s="259" t="s">
        <v>368</v>
      </c>
      <c r="M108" s="259" t="s">
        <v>368</v>
      </c>
      <c r="N108" s="259" t="s">
        <v>368</v>
      </c>
      <c r="O108" s="259" t="s">
        <v>368</v>
      </c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  <c r="AO108" s="260"/>
      <c r="AP108" s="260"/>
      <c r="AQ108" s="260"/>
      <c r="AR108" s="260"/>
      <c r="AS108" s="260"/>
      <c r="AT108" s="260"/>
      <c r="AU108" s="260"/>
      <c r="AV108" s="260"/>
      <c r="AW108" s="260"/>
      <c r="AX108" s="260"/>
      <c r="AY108" s="260"/>
      <c r="AZ108" s="260"/>
      <c r="BA108" s="260"/>
      <c r="BB108" s="260"/>
      <c r="BC108" s="260"/>
      <c r="BD108" s="260"/>
      <c r="BE108" s="260"/>
    </row>
    <row r="109" spans="1:57" s="55" customFormat="1" ht="31.5">
      <c r="A109" s="200" t="s">
        <v>444</v>
      </c>
      <c r="B109" s="201" t="s">
        <v>445</v>
      </c>
      <c r="C109" s="259" t="s">
        <v>368</v>
      </c>
      <c r="D109" s="259" t="s">
        <v>368</v>
      </c>
      <c r="E109" s="259" t="s">
        <v>368</v>
      </c>
      <c r="F109" s="259" t="s">
        <v>368</v>
      </c>
      <c r="G109" s="259" t="s">
        <v>368</v>
      </c>
      <c r="H109" s="259" t="s">
        <v>368</v>
      </c>
      <c r="I109" s="259" t="s">
        <v>368</v>
      </c>
      <c r="J109" s="259" t="s">
        <v>368</v>
      </c>
      <c r="K109" s="259" t="s">
        <v>368</v>
      </c>
      <c r="L109" s="259" t="s">
        <v>368</v>
      </c>
      <c r="M109" s="259" t="s">
        <v>368</v>
      </c>
      <c r="N109" s="259" t="s">
        <v>368</v>
      </c>
      <c r="O109" s="259" t="s">
        <v>368</v>
      </c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  <c r="AO109" s="260"/>
      <c r="AP109" s="260"/>
      <c r="AQ109" s="260"/>
      <c r="AR109" s="260"/>
      <c r="AS109" s="260"/>
      <c r="AT109" s="260"/>
      <c r="AU109" s="260"/>
      <c r="AV109" s="260"/>
      <c r="AW109" s="260"/>
      <c r="AX109" s="260"/>
      <c r="AY109" s="260"/>
      <c r="AZ109" s="260"/>
      <c r="BA109" s="260"/>
      <c r="BB109" s="260"/>
      <c r="BC109" s="260"/>
      <c r="BD109" s="260"/>
      <c r="BE109" s="260"/>
    </row>
    <row r="110" spans="1:57" s="55" customFormat="1">
      <c r="A110" s="200" t="s">
        <v>446</v>
      </c>
      <c r="B110" s="201" t="s">
        <v>447</v>
      </c>
      <c r="C110" s="259" t="s">
        <v>368</v>
      </c>
      <c r="D110" s="259" t="s">
        <v>368</v>
      </c>
      <c r="E110" s="259" t="s">
        <v>368</v>
      </c>
      <c r="F110" s="259" t="s">
        <v>368</v>
      </c>
      <c r="G110" s="259" t="s">
        <v>368</v>
      </c>
      <c r="H110" s="259" t="s">
        <v>368</v>
      </c>
      <c r="I110" s="259" t="s">
        <v>368</v>
      </c>
      <c r="J110" s="259" t="s">
        <v>368</v>
      </c>
      <c r="K110" s="259" t="s">
        <v>368</v>
      </c>
      <c r="L110" s="259" t="s">
        <v>368</v>
      </c>
      <c r="M110" s="259" t="s">
        <v>368</v>
      </c>
      <c r="N110" s="259" t="s">
        <v>368</v>
      </c>
      <c r="O110" s="259" t="s">
        <v>368</v>
      </c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  <c r="AO110" s="260"/>
      <c r="AP110" s="260"/>
      <c r="AQ110" s="260"/>
      <c r="AR110" s="260"/>
      <c r="AS110" s="260"/>
      <c r="AT110" s="260"/>
      <c r="AU110" s="260"/>
      <c r="AV110" s="260"/>
      <c r="AW110" s="260"/>
      <c r="AX110" s="260"/>
      <c r="AY110" s="260"/>
      <c r="AZ110" s="260"/>
      <c r="BA110" s="260"/>
      <c r="BB110" s="260"/>
      <c r="BC110" s="260"/>
      <c r="BD110" s="260"/>
      <c r="BE110" s="260"/>
    </row>
    <row r="111" spans="1:57" s="55" customFormat="1">
      <c r="A111" s="200" t="s">
        <v>448</v>
      </c>
      <c r="B111" s="201" t="s">
        <v>449</v>
      </c>
      <c r="C111" s="259" t="s">
        <v>368</v>
      </c>
      <c r="D111" s="259" t="s">
        <v>368</v>
      </c>
      <c r="E111" s="259" t="s">
        <v>368</v>
      </c>
      <c r="F111" s="259" t="s">
        <v>368</v>
      </c>
      <c r="G111" s="259" t="s">
        <v>368</v>
      </c>
      <c r="H111" s="259" t="s">
        <v>368</v>
      </c>
      <c r="I111" s="259" t="s">
        <v>368</v>
      </c>
      <c r="J111" s="259" t="s">
        <v>368</v>
      </c>
      <c r="K111" s="259" t="s">
        <v>368</v>
      </c>
      <c r="L111" s="259" t="s">
        <v>368</v>
      </c>
      <c r="M111" s="259" t="s">
        <v>368</v>
      </c>
      <c r="N111" s="259" t="s">
        <v>368</v>
      </c>
      <c r="O111" s="259" t="s">
        <v>368</v>
      </c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  <c r="AO111" s="260"/>
      <c r="AP111" s="260"/>
      <c r="AQ111" s="260"/>
      <c r="AR111" s="260"/>
      <c r="AS111" s="260"/>
      <c r="AT111" s="260"/>
      <c r="AU111" s="260"/>
      <c r="AV111" s="260"/>
      <c r="AW111" s="260"/>
      <c r="AX111" s="260"/>
      <c r="AY111" s="260"/>
      <c r="AZ111" s="260"/>
      <c r="BA111" s="260"/>
      <c r="BB111" s="260"/>
      <c r="BC111" s="260"/>
      <c r="BD111" s="260"/>
      <c r="BE111" s="260"/>
    </row>
    <row r="112" spans="1:57" s="55" customFormat="1">
      <c r="A112" s="200" t="s">
        <v>450</v>
      </c>
      <c r="B112" s="201" t="s">
        <v>451</v>
      </c>
      <c r="C112" s="259" t="s">
        <v>368</v>
      </c>
      <c r="D112" s="259" t="s">
        <v>368</v>
      </c>
      <c r="E112" s="259" t="s">
        <v>368</v>
      </c>
      <c r="F112" s="259" t="s">
        <v>368</v>
      </c>
      <c r="G112" s="259" t="s">
        <v>368</v>
      </c>
      <c r="H112" s="259" t="s">
        <v>368</v>
      </c>
      <c r="I112" s="259" t="s">
        <v>368</v>
      </c>
      <c r="J112" s="259" t="s">
        <v>368</v>
      </c>
      <c r="K112" s="259" t="s">
        <v>368</v>
      </c>
      <c r="L112" s="259" t="s">
        <v>368</v>
      </c>
      <c r="M112" s="259" t="s">
        <v>368</v>
      </c>
      <c r="N112" s="259" t="s">
        <v>368</v>
      </c>
      <c r="O112" s="259" t="s">
        <v>368</v>
      </c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</row>
    <row r="113" spans="1:57" s="55" customFormat="1">
      <c r="A113" s="200" t="s">
        <v>452</v>
      </c>
      <c r="B113" s="201" t="s">
        <v>453</v>
      </c>
      <c r="C113" s="259" t="s">
        <v>368</v>
      </c>
      <c r="D113" s="259" t="s">
        <v>368</v>
      </c>
      <c r="E113" s="259" t="s">
        <v>368</v>
      </c>
      <c r="F113" s="259" t="s">
        <v>368</v>
      </c>
      <c r="G113" s="259" t="s">
        <v>368</v>
      </c>
      <c r="H113" s="259" t="s">
        <v>368</v>
      </c>
      <c r="I113" s="259" t="s">
        <v>368</v>
      </c>
      <c r="J113" s="259" t="s">
        <v>368</v>
      </c>
      <c r="K113" s="259" t="s">
        <v>368</v>
      </c>
      <c r="L113" s="259" t="s">
        <v>368</v>
      </c>
      <c r="M113" s="259" t="s">
        <v>368</v>
      </c>
      <c r="N113" s="259" t="s">
        <v>368</v>
      </c>
      <c r="O113" s="259" t="s">
        <v>368</v>
      </c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/>
      <c r="AY113" s="260"/>
      <c r="AZ113" s="260"/>
      <c r="BA113" s="260"/>
      <c r="BB113" s="260"/>
      <c r="BC113" s="260"/>
      <c r="BD113" s="260"/>
      <c r="BE113" s="260"/>
    </row>
    <row r="114" spans="1:57" s="55" customFormat="1" ht="31.5">
      <c r="A114" s="200" t="s">
        <v>454</v>
      </c>
      <c r="B114" s="201" t="s">
        <v>455</v>
      </c>
      <c r="C114" s="259" t="s">
        <v>368</v>
      </c>
      <c r="D114" s="259" t="s">
        <v>368</v>
      </c>
      <c r="E114" s="259" t="s">
        <v>368</v>
      </c>
      <c r="F114" s="259" t="s">
        <v>368</v>
      </c>
      <c r="G114" s="259" t="s">
        <v>368</v>
      </c>
      <c r="H114" s="259" t="s">
        <v>368</v>
      </c>
      <c r="I114" s="259" t="s">
        <v>368</v>
      </c>
      <c r="J114" s="259" t="s">
        <v>368</v>
      </c>
      <c r="K114" s="259" t="s">
        <v>368</v>
      </c>
      <c r="L114" s="259" t="s">
        <v>368</v>
      </c>
      <c r="M114" s="259" t="s">
        <v>368</v>
      </c>
      <c r="N114" s="259" t="s">
        <v>368</v>
      </c>
      <c r="O114" s="259" t="s">
        <v>368</v>
      </c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0"/>
      <c r="AY114" s="260"/>
      <c r="AZ114" s="260"/>
      <c r="BA114" s="260"/>
      <c r="BB114" s="260"/>
      <c r="BC114" s="260"/>
      <c r="BD114" s="260"/>
      <c r="BE114" s="260"/>
    </row>
    <row r="115" spans="1:57" s="35" customFormat="1">
      <c r="A115" s="146"/>
      <c r="B115" s="114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10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</row>
    <row r="116" spans="1:57" s="35" customFormat="1">
      <c r="A116" s="146"/>
      <c r="B116" s="11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10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</row>
    <row r="118" spans="1:57" s="35" customFormat="1" ht="36" customHeight="1">
      <c r="A118" s="287" t="s">
        <v>228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</row>
    <row r="119" spans="1:57" s="35" customFormat="1" ht="42" customHeight="1">
      <c r="A119" s="287" t="s">
        <v>226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</row>
    <row r="120" spans="1:57" ht="68.25" customHeight="1">
      <c r="A120" s="277" t="s">
        <v>229</v>
      </c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57" ht="33.75" customHeight="1">
      <c r="A121" s="277" t="s">
        <v>205</v>
      </c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57" ht="35.25" customHeight="1">
      <c r="A122" s="277" t="s">
        <v>258</v>
      </c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57" ht="18" customHeight="1">
      <c r="A123" s="277" t="s">
        <v>240</v>
      </c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57" ht="60.75" customHeight="1">
      <c r="A124" s="274" t="s">
        <v>233</v>
      </c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</row>
  </sheetData>
  <mergeCells count="27">
    <mergeCell ref="A4:O4"/>
    <mergeCell ref="D13:I13"/>
    <mergeCell ref="D11:I12"/>
    <mergeCell ref="D10:O10"/>
    <mergeCell ref="C10:C14"/>
    <mergeCell ref="B10:B14"/>
    <mergeCell ref="A10:A14"/>
    <mergeCell ref="A7:O7"/>
    <mergeCell ref="A5:O5"/>
    <mergeCell ref="A8:O8"/>
    <mergeCell ref="J11:O12"/>
    <mergeCell ref="J13:O13"/>
    <mergeCell ref="AK11:AQ12"/>
    <mergeCell ref="AR11:AX12"/>
    <mergeCell ref="AY11:BE12"/>
    <mergeCell ref="AD13:AJ13"/>
    <mergeCell ref="AK13:AQ13"/>
    <mergeCell ref="AR13:AX13"/>
    <mergeCell ref="AD11:AJ12"/>
    <mergeCell ref="AY13:BE13"/>
    <mergeCell ref="A118:O118"/>
    <mergeCell ref="A119:O119"/>
    <mergeCell ref="A124:O124"/>
    <mergeCell ref="A120:O120"/>
    <mergeCell ref="A121:O121"/>
    <mergeCell ref="A122:O122"/>
    <mergeCell ref="A123:O123"/>
  </mergeCells>
  <pageMargins left="0.70866141732283472" right="0.70866141732283472" top="0.74803149606299213" bottom="0.74803149606299213" header="0.31496062992125984" footer="0.31496062992125984"/>
  <pageSetup paperSize="9" scale="42" fitToWidth="0" fitToHeight="0" orientation="portrait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AG125"/>
  <sheetViews>
    <sheetView tabSelected="1" view="pageBreakPreview" topLeftCell="A73" zoomScale="60" zoomScaleNormal="100" workbookViewId="0">
      <selection activeCell="V88" sqref="V88"/>
    </sheetView>
  </sheetViews>
  <sheetFormatPr defaultRowHeight="15.75"/>
  <cols>
    <col min="1" max="1" width="11.375" style="27" customWidth="1"/>
    <col min="2" max="2" width="24.5" style="27" customWidth="1"/>
    <col min="3" max="3" width="13.875" style="27" customWidth="1"/>
    <col min="4" max="4" width="9.125" style="27" customWidth="1"/>
    <col min="5" max="5" width="6" style="27" customWidth="1"/>
    <col min="6" max="6" width="8.25" style="27" customWidth="1"/>
    <col min="7" max="7" width="6" style="27" customWidth="1"/>
    <col min="8" max="8" width="8.5" style="27" customWidth="1"/>
    <col min="9" max="9" width="6" style="27" customWidth="1"/>
    <col min="10" max="10" width="8.125" style="27" customWidth="1"/>
    <col min="11" max="12" width="6" style="27" customWidth="1"/>
    <col min="13" max="13" width="7.625" style="27" customWidth="1"/>
    <col min="14" max="17" width="6" style="27" customWidth="1"/>
    <col min="18" max="19" width="6" style="139" customWidth="1"/>
    <col min="20" max="20" width="7.625" style="139" customWidth="1"/>
    <col min="21" max="23" width="6" style="139" customWidth="1"/>
    <col min="24" max="24" width="7.875" style="139" customWidth="1"/>
    <col min="25" max="25" width="8.125" style="27" customWidth="1"/>
    <col min="26" max="26" width="8.25" style="27" customWidth="1"/>
    <col min="27" max="27" width="8.5" style="27" customWidth="1"/>
    <col min="28" max="30" width="6" style="27" customWidth="1"/>
    <col min="31" max="31" width="7.25" style="27" customWidth="1"/>
    <col min="32" max="32" width="5" style="55" customWidth="1"/>
    <col min="33" max="33" width="5" style="27" customWidth="1"/>
    <col min="34" max="41" width="5" style="1" customWidth="1"/>
    <col min="42" max="16384" width="9" style="1"/>
  </cols>
  <sheetData>
    <row r="1" spans="1:33" ht="22.5">
      <c r="A1" s="70"/>
      <c r="B1" s="71"/>
      <c r="C1" s="71"/>
      <c r="D1" s="72"/>
      <c r="E1" s="72"/>
      <c r="F1" s="72"/>
      <c r="G1" s="72"/>
      <c r="H1" s="72"/>
      <c r="I1" s="72"/>
      <c r="J1" s="72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7"/>
      <c r="Z1" s="67"/>
      <c r="AA1" s="67"/>
      <c r="AB1" s="67"/>
      <c r="AE1" s="58" t="s">
        <v>225</v>
      </c>
    </row>
    <row r="2" spans="1:33" ht="22.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59" t="s">
        <v>227</v>
      </c>
    </row>
    <row r="3" spans="1:33" ht="18.7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59"/>
    </row>
    <row r="4" spans="1:33">
      <c r="A4" s="311" t="s">
        <v>135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45"/>
      <c r="Z4" s="45"/>
      <c r="AA4" s="45"/>
      <c r="AB4" s="45"/>
      <c r="AC4" s="45"/>
      <c r="AD4" s="45"/>
      <c r="AE4" s="45"/>
    </row>
    <row r="5" spans="1:33">
      <c r="A5" s="312" t="s">
        <v>137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9"/>
      <c r="Z5" s="9"/>
      <c r="AA5" s="9"/>
      <c r="AB5" s="9"/>
      <c r="AC5" s="9"/>
      <c r="AD5" s="9"/>
      <c r="AE5" s="22"/>
    </row>
    <row r="6" spans="1:33" s="33" customFormat="1">
      <c r="A6" s="70"/>
      <c r="B6" s="44"/>
      <c r="C6" s="44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3"/>
      <c r="Z6" s="73"/>
      <c r="AA6" s="73"/>
      <c r="AB6" s="73"/>
      <c r="AC6" s="73"/>
      <c r="AD6" s="73"/>
      <c r="AE6" s="73"/>
      <c r="AF6" s="55"/>
      <c r="AG6" s="27"/>
    </row>
    <row r="7" spans="1:33" ht="18.75">
      <c r="A7" s="279" t="str">
        <f>'1'!A7:T7</f>
        <v xml:space="preserve">Акционерное общество "Тамбовская сетевая компания" 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74"/>
      <c r="Z7" s="74"/>
      <c r="AA7" s="74"/>
      <c r="AB7" s="74"/>
      <c r="AC7" s="74"/>
      <c r="AD7" s="74"/>
      <c r="AE7" s="74"/>
      <c r="AF7" s="56"/>
    </row>
    <row r="8" spans="1:33">
      <c r="A8" s="281" t="s">
        <v>141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45"/>
      <c r="Z8" s="45"/>
      <c r="AA8" s="45"/>
      <c r="AB8" s="45"/>
      <c r="AC8" s="45"/>
      <c r="AD8" s="45"/>
      <c r="AE8" s="45"/>
      <c r="AF8" s="57"/>
    </row>
    <row r="9" spans="1:33">
      <c r="A9" s="329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329"/>
      <c r="V9" s="329"/>
      <c r="W9" s="329"/>
      <c r="X9" s="329"/>
      <c r="Y9" s="75"/>
      <c r="Z9" s="75"/>
      <c r="AA9" s="75"/>
      <c r="AB9" s="75"/>
      <c r="AC9" s="75"/>
      <c r="AD9" s="75"/>
      <c r="AE9" s="75"/>
    </row>
    <row r="10" spans="1:33" ht="24.75" customHeight="1">
      <c r="A10" s="318" t="s">
        <v>72</v>
      </c>
      <c r="B10" s="318" t="s">
        <v>18</v>
      </c>
      <c r="C10" s="318" t="s">
        <v>1</v>
      </c>
      <c r="D10" s="280" t="s">
        <v>29</v>
      </c>
      <c r="E10" s="280"/>
      <c r="F10" s="280"/>
      <c r="G10" s="280"/>
      <c r="H10" s="280"/>
      <c r="I10" s="280"/>
      <c r="J10" s="280"/>
      <c r="K10" s="330" t="s">
        <v>124</v>
      </c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</row>
    <row r="11" spans="1:33" ht="29.25" customHeight="1">
      <c r="A11" s="318"/>
      <c r="B11" s="318"/>
      <c r="C11" s="318"/>
      <c r="D11" s="280"/>
      <c r="E11" s="280"/>
      <c r="F11" s="280"/>
      <c r="G11" s="280"/>
      <c r="H11" s="280"/>
      <c r="I11" s="280"/>
      <c r="J11" s="280"/>
      <c r="K11" s="310" t="s">
        <v>516</v>
      </c>
      <c r="L11" s="310"/>
      <c r="M11" s="310"/>
      <c r="N11" s="310"/>
      <c r="O11" s="310"/>
      <c r="P11" s="310"/>
      <c r="Q11" s="310"/>
      <c r="R11" s="310" t="s">
        <v>372</v>
      </c>
      <c r="S11" s="310"/>
      <c r="T11" s="310"/>
      <c r="U11" s="310"/>
      <c r="V11" s="310"/>
      <c r="W11" s="310"/>
      <c r="X11" s="310"/>
      <c r="Y11" s="331" t="s">
        <v>146</v>
      </c>
      <c r="Z11" s="331"/>
      <c r="AA11" s="331"/>
      <c r="AB11" s="331"/>
      <c r="AC11" s="331"/>
      <c r="AD11" s="331"/>
      <c r="AE11" s="331"/>
    </row>
    <row r="12" spans="1:33" ht="45" customHeight="1">
      <c r="A12" s="318"/>
      <c r="B12" s="310"/>
      <c r="C12" s="310"/>
      <c r="D12" s="310" t="s">
        <v>10</v>
      </c>
      <c r="E12" s="310"/>
      <c r="F12" s="310"/>
      <c r="G12" s="310"/>
      <c r="H12" s="310"/>
      <c r="I12" s="310"/>
      <c r="J12" s="310"/>
      <c r="K12" s="310" t="s">
        <v>131</v>
      </c>
      <c r="L12" s="310"/>
      <c r="M12" s="310"/>
      <c r="N12" s="310"/>
      <c r="O12" s="310"/>
      <c r="P12" s="310"/>
      <c r="Q12" s="310"/>
      <c r="R12" s="310" t="s">
        <v>131</v>
      </c>
      <c r="S12" s="310"/>
      <c r="T12" s="310"/>
      <c r="U12" s="310"/>
      <c r="V12" s="310"/>
      <c r="W12" s="310"/>
      <c r="X12" s="310"/>
      <c r="Y12" s="310" t="s">
        <v>10</v>
      </c>
      <c r="Z12" s="310"/>
      <c r="AA12" s="310"/>
      <c r="AB12" s="310"/>
      <c r="AC12" s="310"/>
      <c r="AD12" s="310"/>
      <c r="AE12" s="310"/>
    </row>
    <row r="13" spans="1:33" ht="60.75" customHeight="1">
      <c r="A13" s="318"/>
      <c r="B13" s="333"/>
      <c r="C13" s="332"/>
      <c r="D13" s="39" t="s">
        <v>241</v>
      </c>
      <c r="E13" s="39" t="s">
        <v>242</v>
      </c>
      <c r="F13" s="39" t="s">
        <v>243</v>
      </c>
      <c r="G13" s="39" t="s">
        <v>244</v>
      </c>
      <c r="H13" s="39" t="s">
        <v>245</v>
      </c>
      <c r="I13" s="39" t="s">
        <v>246</v>
      </c>
      <c r="J13" s="39" t="s">
        <v>238</v>
      </c>
      <c r="K13" s="85" t="s">
        <v>241</v>
      </c>
      <c r="L13" s="85" t="s">
        <v>242</v>
      </c>
      <c r="M13" s="85" t="s">
        <v>243</v>
      </c>
      <c r="N13" s="85" t="s">
        <v>244</v>
      </c>
      <c r="O13" s="85" t="s">
        <v>245</v>
      </c>
      <c r="P13" s="85" t="s">
        <v>246</v>
      </c>
      <c r="Q13" s="85" t="s">
        <v>238</v>
      </c>
      <c r="R13" s="140" t="s">
        <v>241</v>
      </c>
      <c r="S13" s="140" t="s">
        <v>242</v>
      </c>
      <c r="T13" s="140" t="s">
        <v>243</v>
      </c>
      <c r="U13" s="140" t="s">
        <v>244</v>
      </c>
      <c r="V13" s="140" t="s">
        <v>245</v>
      </c>
      <c r="W13" s="140" t="s">
        <v>246</v>
      </c>
      <c r="X13" s="140" t="s">
        <v>238</v>
      </c>
      <c r="Y13" s="85" t="s">
        <v>241</v>
      </c>
      <c r="Z13" s="85" t="s">
        <v>242</v>
      </c>
      <c r="AA13" s="85" t="s">
        <v>243</v>
      </c>
      <c r="AB13" s="85" t="s">
        <v>244</v>
      </c>
      <c r="AC13" s="85" t="s">
        <v>245</v>
      </c>
      <c r="AD13" s="85" t="s">
        <v>246</v>
      </c>
      <c r="AE13" s="85" t="s">
        <v>238</v>
      </c>
    </row>
    <row r="14" spans="1:33">
      <c r="A14" s="36">
        <v>1</v>
      </c>
      <c r="B14" s="36">
        <v>2</v>
      </c>
      <c r="C14" s="36">
        <v>3</v>
      </c>
      <c r="D14" s="31" t="s">
        <v>39</v>
      </c>
      <c r="E14" s="31" t="s">
        <v>40</v>
      </c>
      <c r="F14" s="31" t="s">
        <v>41</v>
      </c>
      <c r="G14" s="31" t="s">
        <v>42</v>
      </c>
      <c r="H14" s="31" t="s">
        <v>43</v>
      </c>
      <c r="I14" s="31" t="s">
        <v>44</v>
      </c>
      <c r="J14" s="31" t="s">
        <v>76</v>
      </c>
      <c r="K14" s="31" t="s">
        <v>98</v>
      </c>
      <c r="L14" s="31" t="s">
        <v>99</v>
      </c>
      <c r="M14" s="31" t="s">
        <v>100</v>
      </c>
      <c r="N14" s="31" t="s">
        <v>101</v>
      </c>
      <c r="O14" s="31" t="s">
        <v>102</v>
      </c>
      <c r="P14" s="31" t="s">
        <v>103</v>
      </c>
      <c r="Q14" s="31" t="s">
        <v>104</v>
      </c>
      <c r="R14" s="31" t="s">
        <v>105</v>
      </c>
      <c r="S14" s="31" t="s">
        <v>106</v>
      </c>
      <c r="T14" s="31" t="s">
        <v>107</v>
      </c>
      <c r="U14" s="31" t="s">
        <v>108</v>
      </c>
      <c r="V14" s="31" t="s">
        <v>109</v>
      </c>
      <c r="W14" s="31" t="s">
        <v>110</v>
      </c>
      <c r="X14" s="31" t="s">
        <v>111</v>
      </c>
      <c r="Y14" s="31" t="s">
        <v>112</v>
      </c>
      <c r="Z14" s="31" t="s">
        <v>113</v>
      </c>
      <c r="AA14" s="31" t="s">
        <v>114</v>
      </c>
      <c r="AB14" s="31" t="s">
        <v>115</v>
      </c>
      <c r="AC14" s="31" t="s">
        <v>116</v>
      </c>
      <c r="AD14" s="31" t="s">
        <v>117</v>
      </c>
      <c r="AE14" s="31" t="s">
        <v>118</v>
      </c>
    </row>
    <row r="15" spans="1:33">
      <c r="A15" s="6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</row>
    <row r="16" spans="1:33" s="35" customFormat="1" ht="31.5">
      <c r="A16" s="115" t="s">
        <v>276</v>
      </c>
      <c r="B16" s="116" t="s">
        <v>277</v>
      </c>
      <c r="C16" s="115" t="s">
        <v>275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35">
        <v>0</v>
      </c>
      <c r="AD16" s="135">
        <v>0</v>
      </c>
      <c r="AE16" s="135">
        <v>0</v>
      </c>
      <c r="AF16" s="55"/>
      <c r="AG16" s="139"/>
    </row>
    <row r="17" spans="1:33" s="35" customFormat="1" ht="63">
      <c r="A17" s="115" t="s">
        <v>278</v>
      </c>
      <c r="B17" s="116" t="s">
        <v>279</v>
      </c>
      <c r="C17" s="115" t="s">
        <v>275</v>
      </c>
      <c r="D17" s="135">
        <f>D42</f>
        <v>0</v>
      </c>
      <c r="E17" s="135">
        <f>E42</f>
        <v>0</v>
      </c>
      <c r="F17" s="135">
        <f>F42</f>
        <v>0</v>
      </c>
      <c r="G17" s="135">
        <f>G42</f>
        <v>0</v>
      </c>
      <c r="H17" s="135">
        <f>H42</f>
        <v>0</v>
      </c>
      <c r="I17" s="135">
        <f t="shared" ref="I17:X17" si="0">I42</f>
        <v>0</v>
      </c>
      <c r="J17" s="135">
        <f t="shared" si="0"/>
        <v>0</v>
      </c>
      <c r="K17" s="135">
        <f t="shared" si="0"/>
        <v>0</v>
      </c>
      <c r="L17" s="135">
        <f t="shared" si="0"/>
        <v>0</v>
      </c>
      <c r="M17" s="135">
        <f t="shared" si="0"/>
        <v>0</v>
      </c>
      <c r="N17" s="135">
        <f t="shared" si="0"/>
        <v>0</v>
      </c>
      <c r="O17" s="135">
        <f t="shared" si="0"/>
        <v>0</v>
      </c>
      <c r="P17" s="135">
        <f t="shared" si="0"/>
        <v>0</v>
      </c>
      <c r="Q17" s="135">
        <f t="shared" si="0"/>
        <v>0</v>
      </c>
      <c r="R17" s="135">
        <f t="shared" si="0"/>
        <v>0</v>
      </c>
      <c r="S17" s="135">
        <f t="shared" si="0"/>
        <v>0</v>
      </c>
      <c r="T17" s="135">
        <f t="shared" si="0"/>
        <v>0</v>
      </c>
      <c r="U17" s="135">
        <f t="shared" si="0"/>
        <v>0</v>
      </c>
      <c r="V17" s="135">
        <f t="shared" si="0"/>
        <v>0</v>
      </c>
      <c r="W17" s="135">
        <f t="shared" si="0"/>
        <v>0</v>
      </c>
      <c r="X17" s="135">
        <f t="shared" si="0"/>
        <v>0</v>
      </c>
      <c r="Y17" s="135">
        <f t="shared" ref="Y17:AE17" si="1">Y42</f>
        <v>0</v>
      </c>
      <c r="Z17" s="135">
        <f t="shared" si="1"/>
        <v>0</v>
      </c>
      <c r="AA17" s="135">
        <f t="shared" si="1"/>
        <v>0</v>
      </c>
      <c r="AB17" s="135">
        <f t="shared" si="1"/>
        <v>0</v>
      </c>
      <c r="AC17" s="135">
        <f t="shared" si="1"/>
        <v>0</v>
      </c>
      <c r="AD17" s="135">
        <f t="shared" si="1"/>
        <v>0</v>
      </c>
      <c r="AE17" s="135">
        <f t="shared" si="1"/>
        <v>0</v>
      </c>
      <c r="AF17" s="55"/>
      <c r="AG17" s="139"/>
    </row>
    <row r="18" spans="1:33" s="35" customFormat="1" ht="94.5">
      <c r="A18" s="115" t="s">
        <v>280</v>
      </c>
      <c r="B18" s="116" t="s">
        <v>281</v>
      </c>
      <c r="C18" s="115" t="s">
        <v>275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5">
        <v>0</v>
      </c>
      <c r="Y18" s="135">
        <v>0</v>
      </c>
      <c r="Z18" s="135">
        <v>0</v>
      </c>
      <c r="AA18" s="135">
        <v>0</v>
      </c>
      <c r="AB18" s="135">
        <v>0</v>
      </c>
      <c r="AC18" s="135">
        <v>0</v>
      </c>
      <c r="AD18" s="135">
        <v>0</v>
      </c>
      <c r="AE18" s="135">
        <v>0</v>
      </c>
      <c r="AF18" s="55"/>
      <c r="AG18" s="139"/>
    </row>
    <row r="19" spans="1:33" s="35" customFormat="1" ht="63">
      <c r="A19" s="117" t="s">
        <v>282</v>
      </c>
      <c r="B19" s="118" t="s">
        <v>283</v>
      </c>
      <c r="C19" s="115" t="s">
        <v>275</v>
      </c>
      <c r="D19" s="136">
        <f>D64</f>
        <v>7.9860000000000007</v>
      </c>
      <c r="E19" s="136">
        <f>E64</f>
        <v>0</v>
      </c>
      <c r="F19" s="136">
        <f>F64</f>
        <v>68.691999999999993</v>
      </c>
      <c r="G19" s="136">
        <f>G64</f>
        <v>0</v>
      </c>
      <c r="H19" s="136">
        <f>H64</f>
        <v>7.9169999999999998</v>
      </c>
      <c r="I19" s="136">
        <f t="shared" ref="I19:X19" si="2">I64</f>
        <v>0</v>
      </c>
      <c r="J19" s="136">
        <f t="shared" si="2"/>
        <v>16</v>
      </c>
      <c r="K19" s="136">
        <f t="shared" si="2"/>
        <v>5.5660000000000007</v>
      </c>
      <c r="L19" s="136">
        <f t="shared" si="2"/>
        <v>0</v>
      </c>
      <c r="M19" s="136">
        <f t="shared" si="2"/>
        <v>32.421000000000006</v>
      </c>
      <c r="N19" s="136">
        <f t="shared" si="2"/>
        <v>0</v>
      </c>
      <c r="O19" s="136">
        <f t="shared" si="2"/>
        <v>5.7919999999999998</v>
      </c>
      <c r="P19" s="136">
        <f t="shared" si="2"/>
        <v>0</v>
      </c>
      <c r="Q19" s="136">
        <f t="shared" si="2"/>
        <v>0</v>
      </c>
      <c r="R19" s="136">
        <f t="shared" si="2"/>
        <v>2.42</v>
      </c>
      <c r="S19" s="136">
        <f t="shared" si="2"/>
        <v>0</v>
      </c>
      <c r="T19" s="136">
        <f t="shared" si="2"/>
        <v>36.271000000000001</v>
      </c>
      <c r="U19" s="136">
        <f t="shared" si="2"/>
        <v>0</v>
      </c>
      <c r="V19" s="136">
        <f t="shared" si="2"/>
        <v>2.125</v>
      </c>
      <c r="W19" s="136">
        <f t="shared" si="2"/>
        <v>0</v>
      </c>
      <c r="X19" s="136">
        <f t="shared" si="2"/>
        <v>16</v>
      </c>
      <c r="Y19" s="136">
        <f t="shared" ref="Y19:AE19" si="3">Y64</f>
        <v>7.9860000000000007</v>
      </c>
      <c r="Z19" s="136">
        <f t="shared" si="3"/>
        <v>0</v>
      </c>
      <c r="AA19" s="136">
        <f t="shared" si="3"/>
        <v>68.692000000000007</v>
      </c>
      <c r="AB19" s="136">
        <f t="shared" si="3"/>
        <v>0</v>
      </c>
      <c r="AC19" s="136">
        <f t="shared" si="3"/>
        <v>7.9169999999999998</v>
      </c>
      <c r="AD19" s="136">
        <f t="shared" si="3"/>
        <v>0</v>
      </c>
      <c r="AE19" s="136">
        <f t="shared" si="3"/>
        <v>16</v>
      </c>
      <c r="AF19" s="55"/>
      <c r="AG19" s="139"/>
    </row>
    <row r="20" spans="1:33" s="35" customFormat="1" ht="78.75">
      <c r="A20" s="117" t="s">
        <v>284</v>
      </c>
      <c r="B20" s="118" t="s">
        <v>285</v>
      </c>
      <c r="C20" s="115" t="s">
        <v>275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  <c r="W20" s="136">
        <v>0</v>
      </c>
      <c r="X20" s="136">
        <v>0</v>
      </c>
      <c r="Y20" s="136">
        <v>0</v>
      </c>
      <c r="Z20" s="136">
        <v>0</v>
      </c>
      <c r="AA20" s="136">
        <v>0</v>
      </c>
      <c r="AB20" s="136">
        <v>0</v>
      </c>
      <c r="AC20" s="136">
        <v>0</v>
      </c>
      <c r="AD20" s="136">
        <v>0</v>
      </c>
      <c r="AE20" s="136">
        <v>0</v>
      </c>
      <c r="AF20" s="55"/>
      <c r="AG20" s="139"/>
    </row>
    <row r="21" spans="1:33" s="35" customFormat="1" ht="31.5">
      <c r="A21" s="117" t="s">
        <v>286</v>
      </c>
      <c r="B21" s="118" t="s">
        <v>287</v>
      </c>
      <c r="C21" s="115" t="s">
        <v>275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136">
        <v>0</v>
      </c>
      <c r="Z21" s="136">
        <v>0</v>
      </c>
      <c r="AA21" s="136">
        <v>0</v>
      </c>
      <c r="AB21" s="136">
        <v>0</v>
      </c>
      <c r="AC21" s="136">
        <v>0</v>
      </c>
      <c r="AD21" s="136">
        <v>0</v>
      </c>
      <c r="AE21" s="136">
        <v>0</v>
      </c>
      <c r="AF21" s="55"/>
      <c r="AG21" s="139"/>
    </row>
    <row r="22" spans="1:33" s="35" customFormat="1" ht="47.25">
      <c r="A22" s="119" t="s">
        <v>288</v>
      </c>
      <c r="B22" s="120" t="s">
        <v>289</v>
      </c>
      <c r="C22" s="119" t="s">
        <v>275</v>
      </c>
      <c r="D22" s="119" t="s">
        <v>368</v>
      </c>
      <c r="E22" s="119" t="s">
        <v>368</v>
      </c>
      <c r="F22" s="119" t="s">
        <v>368</v>
      </c>
      <c r="G22" s="119" t="s">
        <v>368</v>
      </c>
      <c r="H22" s="119" t="s">
        <v>368</v>
      </c>
      <c r="I22" s="119" t="s">
        <v>368</v>
      </c>
      <c r="J22" s="119" t="s">
        <v>368</v>
      </c>
      <c r="K22" s="119" t="s">
        <v>368</v>
      </c>
      <c r="L22" s="119" t="s">
        <v>368</v>
      </c>
      <c r="M22" s="119" t="s">
        <v>368</v>
      </c>
      <c r="N22" s="119" t="s">
        <v>368</v>
      </c>
      <c r="O22" s="119" t="s">
        <v>368</v>
      </c>
      <c r="P22" s="119" t="s">
        <v>368</v>
      </c>
      <c r="Q22" s="119" t="s">
        <v>368</v>
      </c>
      <c r="R22" s="119" t="s">
        <v>368</v>
      </c>
      <c r="S22" s="119" t="s">
        <v>368</v>
      </c>
      <c r="T22" s="119" t="s">
        <v>368</v>
      </c>
      <c r="U22" s="119" t="s">
        <v>368</v>
      </c>
      <c r="V22" s="119" t="s">
        <v>368</v>
      </c>
      <c r="W22" s="119" t="s">
        <v>368</v>
      </c>
      <c r="X22" s="119" t="s">
        <v>368</v>
      </c>
      <c r="Y22" s="119" t="s">
        <v>368</v>
      </c>
      <c r="Z22" s="119" t="s">
        <v>368</v>
      </c>
      <c r="AA22" s="119" t="s">
        <v>368</v>
      </c>
      <c r="AB22" s="119" t="s">
        <v>368</v>
      </c>
      <c r="AC22" s="119" t="s">
        <v>368</v>
      </c>
      <c r="AD22" s="119" t="s">
        <v>368</v>
      </c>
      <c r="AE22" s="119" t="s">
        <v>368</v>
      </c>
      <c r="AF22" s="55"/>
      <c r="AG22" s="139"/>
    </row>
    <row r="23" spans="1:33" s="35" customFormat="1" ht="78.75">
      <c r="A23" s="122" t="s">
        <v>290</v>
      </c>
      <c r="B23" s="121" t="s">
        <v>291</v>
      </c>
      <c r="C23" s="122" t="s">
        <v>275</v>
      </c>
      <c r="D23" s="122" t="s">
        <v>368</v>
      </c>
      <c r="E23" s="122" t="s">
        <v>368</v>
      </c>
      <c r="F23" s="122" t="s">
        <v>368</v>
      </c>
      <c r="G23" s="122" t="s">
        <v>368</v>
      </c>
      <c r="H23" s="122" t="s">
        <v>368</v>
      </c>
      <c r="I23" s="122" t="s">
        <v>368</v>
      </c>
      <c r="J23" s="122" t="s">
        <v>368</v>
      </c>
      <c r="K23" s="122" t="s">
        <v>368</v>
      </c>
      <c r="L23" s="122" t="s">
        <v>368</v>
      </c>
      <c r="M23" s="122" t="s">
        <v>368</v>
      </c>
      <c r="N23" s="122" t="s">
        <v>368</v>
      </c>
      <c r="O23" s="122" t="s">
        <v>368</v>
      </c>
      <c r="P23" s="122" t="s">
        <v>368</v>
      </c>
      <c r="Q23" s="122" t="s">
        <v>368</v>
      </c>
      <c r="R23" s="122" t="s">
        <v>368</v>
      </c>
      <c r="S23" s="122" t="s">
        <v>368</v>
      </c>
      <c r="T23" s="122" t="s">
        <v>368</v>
      </c>
      <c r="U23" s="122" t="s">
        <v>368</v>
      </c>
      <c r="V23" s="122" t="s">
        <v>368</v>
      </c>
      <c r="W23" s="122" t="s">
        <v>368</v>
      </c>
      <c r="X23" s="122" t="s">
        <v>368</v>
      </c>
      <c r="Y23" s="122" t="s">
        <v>368</v>
      </c>
      <c r="Z23" s="122" t="s">
        <v>368</v>
      </c>
      <c r="AA23" s="122" t="s">
        <v>368</v>
      </c>
      <c r="AB23" s="122" t="s">
        <v>368</v>
      </c>
      <c r="AC23" s="122" t="s">
        <v>368</v>
      </c>
      <c r="AD23" s="122" t="s">
        <v>368</v>
      </c>
      <c r="AE23" s="122" t="s">
        <v>368</v>
      </c>
      <c r="AF23" s="55"/>
      <c r="AG23" s="139"/>
    </row>
    <row r="24" spans="1:33" s="35" customFormat="1" ht="110.25">
      <c r="A24" s="123" t="s">
        <v>166</v>
      </c>
      <c r="B24" s="124" t="s">
        <v>292</v>
      </c>
      <c r="C24" s="123" t="s">
        <v>275</v>
      </c>
      <c r="D24" s="123" t="s">
        <v>368</v>
      </c>
      <c r="E24" s="123" t="s">
        <v>368</v>
      </c>
      <c r="F24" s="123" t="s">
        <v>368</v>
      </c>
      <c r="G24" s="123" t="s">
        <v>368</v>
      </c>
      <c r="H24" s="123" t="s">
        <v>368</v>
      </c>
      <c r="I24" s="123" t="s">
        <v>368</v>
      </c>
      <c r="J24" s="123" t="s">
        <v>368</v>
      </c>
      <c r="K24" s="123" t="s">
        <v>368</v>
      </c>
      <c r="L24" s="123" t="s">
        <v>368</v>
      </c>
      <c r="M24" s="123" t="s">
        <v>368</v>
      </c>
      <c r="N24" s="123" t="s">
        <v>368</v>
      </c>
      <c r="O24" s="123" t="s">
        <v>368</v>
      </c>
      <c r="P24" s="123" t="s">
        <v>368</v>
      </c>
      <c r="Q24" s="123" t="s">
        <v>368</v>
      </c>
      <c r="R24" s="123" t="s">
        <v>368</v>
      </c>
      <c r="S24" s="123" t="s">
        <v>368</v>
      </c>
      <c r="T24" s="123" t="s">
        <v>368</v>
      </c>
      <c r="U24" s="123" t="s">
        <v>368</v>
      </c>
      <c r="V24" s="123" t="s">
        <v>368</v>
      </c>
      <c r="W24" s="123" t="s">
        <v>368</v>
      </c>
      <c r="X24" s="123" t="s">
        <v>368</v>
      </c>
      <c r="Y24" s="123" t="s">
        <v>368</v>
      </c>
      <c r="Z24" s="123" t="s">
        <v>368</v>
      </c>
      <c r="AA24" s="123" t="s">
        <v>368</v>
      </c>
      <c r="AB24" s="123" t="s">
        <v>368</v>
      </c>
      <c r="AC24" s="123" t="s">
        <v>368</v>
      </c>
      <c r="AD24" s="123" t="s">
        <v>368</v>
      </c>
      <c r="AE24" s="123" t="s">
        <v>368</v>
      </c>
      <c r="AF24" s="55"/>
      <c r="AG24" s="139"/>
    </row>
    <row r="25" spans="1:33" s="35" customFormat="1" ht="110.25">
      <c r="A25" s="123" t="s">
        <v>167</v>
      </c>
      <c r="B25" s="124" t="s">
        <v>293</v>
      </c>
      <c r="C25" s="123" t="s">
        <v>275</v>
      </c>
      <c r="D25" s="123" t="s">
        <v>368</v>
      </c>
      <c r="E25" s="123" t="s">
        <v>368</v>
      </c>
      <c r="F25" s="123" t="s">
        <v>368</v>
      </c>
      <c r="G25" s="123" t="s">
        <v>368</v>
      </c>
      <c r="H25" s="123" t="s">
        <v>368</v>
      </c>
      <c r="I25" s="123" t="s">
        <v>368</v>
      </c>
      <c r="J25" s="123" t="s">
        <v>368</v>
      </c>
      <c r="K25" s="123" t="s">
        <v>368</v>
      </c>
      <c r="L25" s="123" t="s">
        <v>368</v>
      </c>
      <c r="M25" s="123" t="s">
        <v>368</v>
      </c>
      <c r="N25" s="123" t="s">
        <v>368</v>
      </c>
      <c r="O25" s="123" t="s">
        <v>368</v>
      </c>
      <c r="P25" s="123" t="s">
        <v>368</v>
      </c>
      <c r="Q25" s="123" t="s">
        <v>368</v>
      </c>
      <c r="R25" s="123" t="s">
        <v>368</v>
      </c>
      <c r="S25" s="123" t="s">
        <v>368</v>
      </c>
      <c r="T25" s="123" t="s">
        <v>368</v>
      </c>
      <c r="U25" s="123" t="s">
        <v>368</v>
      </c>
      <c r="V25" s="123" t="s">
        <v>368</v>
      </c>
      <c r="W25" s="123" t="s">
        <v>368</v>
      </c>
      <c r="X25" s="123" t="s">
        <v>368</v>
      </c>
      <c r="Y25" s="123" t="s">
        <v>368</v>
      </c>
      <c r="Z25" s="123" t="s">
        <v>368</v>
      </c>
      <c r="AA25" s="123" t="s">
        <v>368</v>
      </c>
      <c r="AB25" s="123" t="s">
        <v>368</v>
      </c>
      <c r="AC25" s="123" t="s">
        <v>368</v>
      </c>
      <c r="AD25" s="123" t="s">
        <v>368</v>
      </c>
      <c r="AE25" s="123" t="s">
        <v>368</v>
      </c>
      <c r="AF25" s="55"/>
      <c r="AG25" s="139"/>
    </row>
    <row r="26" spans="1:33" s="35" customFormat="1" ht="94.5">
      <c r="A26" s="123" t="s">
        <v>294</v>
      </c>
      <c r="B26" s="124" t="s">
        <v>295</v>
      </c>
      <c r="C26" s="123" t="s">
        <v>275</v>
      </c>
      <c r="D26" s="123" t="s">
        <v>368</v>
      </c>
      <c r="E26" s="123" t="s">
        <v>368</v>
      </c>
      <c r="F26" s="123" t="s">
        <v>368</v>
      </c>
      <c r="G26" s="123" t="s">
        <v>368</v>
      </c>
      <c r="H26" s="123" t="s">
        <v>368</v>
      </c>
      <c r="I26" s="123" t="s">
        <v>368</v>
      </c>
      <c r="J26" s="123" t="s">
        <v>368</v>
      </c>
      <c r="K26" s="123" t="s">
        <v>368</v>
      </c>
      <c r="L26" s="123" t="s">
        <v>368</v>
      </c>
      <c r="M26" s="123" t="s">
        <v>368</v>
      </c>
      <c r="N26" s="123" t="s">
        <v>368</v>
      </c>
      <c r="O26" s="123" t="s">
        <v>368</v>
      </c>
      <c r="P26" s="123" t="s">
        <v>368</v>
      </c>
      <c r="Q26" s="123" t="s">
        <v>368</v>
      </c>
      <c r="R26" s="123" t="s">
        <v>368</v>
      </c>
      <c r="S26" s="123" t="s">
        <v>368</v>
      </c>
      <c r="T26" s="123" t="s">
        <v>368</v>
      </c>
      <c r="U26" s="123" t="s">
        <v>368</v>
      </c>
      <c r="V26" s="123" t="s">
        <v>368</v>
      </c>
      <c r="W26" s="123" t="s">
        <v>368</v>
      </c>
      <c r="X26" s="123" t="s">
        <v>368</v>
      </c>
      <c r="Y26" s="123" t="s">
        <v>368</v>
      </c>
      <c r="Z26" s="123" t="s">
        <v>368</v>
      </c>
      <c r="AA26" s="123" t="s">
        <v>368</v>
      </c>
      <c r="AB26" s="123" t="s">
        <v>368</v>
      </c>
      <c r="AC26" s="123" t="s">
        <v>368</v>
      </c>
      <c r="AD26" s="123" t="s">
        <v>368</v>
      </c>
      <c r="AE26" s="123" t="s">
        <v>368</v>
      </c>
      <c r="AF26" s="55"/>
      <c r="AG26" s="139"/>
    </row>
    <row r="27" spans="1:33" s="35" customFormat="1" ht="63">
      <c r="A27" s="122" t="s">
        <v>296</v>
      </c>
      <c r="B27" s="121" t="s">
        <v>297</v>
      </c>
      <c r="C27" s="122" t="s">
        <v>298</v>
      </c>
      <c r="D27" s="122" t="s">
        <v>368</v>
      </c>
      <c r="E27" s="122" t="s">
        <v>368</v>
      </c>
      <c r="F27" s="122" t="s">
        <v>368</v>
      </c>
      <c r="G27" s="122" t="s">
        <v>368</v>
      </c>
      <c r="H27" s="122" t="s">
        <v>368</v>
      </c>
      <c r="I27" s="122" t="s">
        <v>368</v>
      </c>
      <c r="J27" s="122" t="s">
        <v>368</v>
      </c>
      <c r="K27" s="122" t="s">
        <v>368</v>
      </c>
      <c r="L27" s="122" t="s">
        <v>368</v>
      </c>
      <c r="M27" s="122" t="s">
        <v>368</v>
      </c>
      <c r="N27" s="122" t="s">
        <v>368</v>
      </c>
      <c r="O27" s="122" t="s">
        <v>368</v>
      </c>
      <c r="P27" s="122" t="s">
        <v>368</v>
      </c>
      <c r="Q27" s="122" t="s">
        <v>368</v>
      </c>
      <c r="R27" s="122" t="s">
        <v>368</v>
      </c>
      <c r="S27" s="122" t="s">
        <v>368</v>
      </c>
      <c r="T27" s="122" t="s">
        <v>368</v>
      </c>
      <c r="U27" s="122" t="s">
        <v>368</v>
      </c>
      <c r="V27" s="122" t="s">
        <v>368</v>
      </c>
      <c r="W27" s="122" t="s">
        <v>368</v>
      </c>
      <c r="X27" s="122" t="s">
        <v>368</v>
      </c>
      <c r="Y27" s="122" t="s">
        <v>368</v>
      </c>
      <c r="Z27" s="122" t="s">
        <v>368</v>
      </c>
      <c r="AA27" s="122" t="s">
        <v>368</v>
      </c>
      <c r="AB27" s="122" t="s">
        <v>368</v>
      </c>
      <c r="AC27" s="122" t="s">
        <v>368</v>
      </c>
      <c r="AD27" s="122" t="s">
        <v>368</v>
      </c>
      <c r="AE27" s="122" t="s">
        <v>368</v>
      </c>
      <c r="AF27" s="55"/>
      <c r="AG27" s="139"/>
    </row>
    <row r="28" spans="1:33" s="35" customFormat="1" ht="110.25">
      <c r="A28" s="123" t="s">
        <v>299</v>
      </c>
      <c r="B28" s="125" t="s">
        <v>300</v>
      </c>
      <c r="C28" s="123" t="s">
        <v>275</v>
      </c>
      <c r="D28" s="123" t="s">
        <v>368</v>
      </c>
      <c r="E28" s="150" t="s">
        <v>368</v>
      </c>
      <c r="F28" s="123" t="s">
        <v>368</v>
      </c>
      <c r="G28" s="123" t="s">
        <v>368</v>
      </c>
      <c r="H28" s="150" t="s">
        <v>368</v>
      </c>
      <c r="I28" s="123" t="s">
        <v>368</v>
      </c>
      <c r="J28" s="123" t="s">
        <v>368</v>
      </c>
      <c r="K28" s="123" t="s">
        <v>368</v>
      </c>
      <c r="L28" s="123" t="s">
        <v>368</v>
      </c>
      <c r="M28" s="150" t="s">
        <v>368</v>
      </c>
      <c r="N28" s="123" t="s">
        <v>368</v>
      </c>
      <c r="O28" s="123" t="s">
        <v>368</v>
      </c>
      <c r="P28" s="150" t="s">
        <v>368</v>
      </c>
      <c r="Q28" s="123" t="s">
        <v>368</v>
      </c>
      <c r="R28" s="150" t="s">
        <v>368</v>
      </c>
      <c r="S28" s="123" t="s">
        <v>368</v>
      </c>
      <c r="T28" s="123" t="s">
        <v>368</v>
      </c>
      <c r="U28" s="150" t="s">
        <v>368</v>
      </c>
      <c r="V28" s="123" t="s">
        <v>368</v>
      </c>
      <c r="W28" s="123" t="s">
        <v>368</v>
      </c>
      <c r="X28" s="150" t="s">
        <v>368</v>
      </c>
      <c r="Y28" s="150" t="s">
        <v>368</v>
      </c>
      <c r="Z28" s="123" t="s">
        <v>368</v>
      </c>
      <c r="AA28" s="123" t="s">
        <v>368</v>
      </c>
      <c r="AB28" s="150" t="s">
        <v>368</v>
      </c>
      <c r="AC28" s="123" t="s">
        <v>368</v>
      </c>
      <c r="AD28" s="123" t="s">
        <v>368</v>
      </c>
      <c r="AE28" s="150" t="s">
        <v>368</v>
      </c>
      <c r="AF28" s="55"/>
      <c r="AG28" s="139"/>
    </row>
    <row r="29" spans="1:33" s="35" customFormat="1" ht="78.75">
      <c r="A29" s="123" t="s">
        <v>301</v>
      </c>
      <c r="B29" s="124" t="s">
        <v>302</v>
      </c>
      <c r="C29" s="123" t="s">
        <v>275</v>
      </c>
      <c r="D29" s="123" t="s">
        <v>368</v>
      </c>
      <c r="E29" s="123" t="s">
        <v>368</v>
      </c>
      <c r="F29" s="123" t="s">
        <v>368</v>
      </c>
      <c r="G29" s="123" t="s">
        <v>368</v>
      </c>
      <c r="H29" s="123" t="s">
        <v>368</v>
      </c>
      <c r="I29" s="123" t="s">
        <v>368</v>
      </c>
      <c r="J29" s="123" t="s">
        <v>368</v>
      </c>
      <c r="K29" s="123" t="s">
        <v>368</v>
      </c>
      <c r="L29" s="123" t="s">
        <v>368</v>
      </c>
      <c r="M29" s="123" t="s">
        <v>368</v>
      </c>
      <c r="N29" s="123" t="s">
        <v>368</v>
      </c>
      <c r="O29" s="123" t="s">
        <v>368</v>
      </c>
      <c r="P29" s="123" t="s">
        <v>368</v>
      </c>
      <c r="Q29" s="123" t="s">
        <v>368</v>
      </c>
      <c r="R29" s="123" t="s">
        <v>368</v>
      </c>
      <c r="S29" s="123" t="s">
        <v>368</v>
      </c>
      <c r="T29" s="123" t="s">
        <v>368</v>
      </c>
      <c r="U29" s="123" t="s">
        <v>368</v>
      </c>
      <c r="V29" s="123" t="s">
        <v>368</v>
      </c>
      <c r="W29" s="123" t="s">
        <v>368</v>
      </c>
      <c r="X29" s="123" t="s">
        <v>368</v>
      </c>
      <c r="Y29" s="123" t="s">
        <v>368</v>
      </c>
      <c r="Z29" s="123" t="s">
        <v>368</v>
      </c>
      <c r="AA29" s="123" t="s">
        <v>368</v>
      </c>
      <c r="AB29" s="123" t="s">
        <v>368</v>
      </c>
      <c r="AC29" s="123" t="s">
        <v>368</v>
      </c>
      <c r="AD29" s="123" t="s">
        <v>368</v>
      </c>
      <c r="AE29" s="123" t="s">
        <v>368</v>
      </c>
      <c r="AF29" s="55"/>
      <c r="AG29" s="139"/>
    </row>
    <row r="30" spans="1:33" s="35" customFormat="1" ht="78.75">
      <c r="A30" s="122" t="s">
        <v>303</v>
      </c>
      <c r="B30" s="121" t="s">
        <v>304</v>
      </c>
      <c r="C30" s="122" t="s">
        <v>275</v>
      </c>
      <c r="D30" s="122" t="s">
        <v>368</v>
      </c>
      <c r="E30" s="122" t="s">
        <v>368</v>
      </c>
      <c r="F30" s="122" t="s">
        <v>368</v>
      </c>
      <c r="G30" s="122" t="s">
        <v>368</v>
      </c>
      <c r="H30" s="122" t="s">
        <v>368</v>
      </c>
      <c r="I30" s="122" t="s">
        <v>368</v>
      </c>
      <c r="J30" s="122" t="s">
        <v>368</v>
      </c>
      <c r="K30" s="122" t="s">
        <v>368</v>
      </c>
      <c r="L30" s="122" t="s">
        <v>368</v>
      </c>
      <c r="M30" s="122" t="s">
        <v>368</v>
      </c>
      <c r="N30" s="122" t="s">
        <v>368</v>
      </c>
      <c r="O30" s="122" t="s">
        <v>368</v>
      </c>
      <c r="P30" s="122" t="s">
        <v>368</v>
      </c>
      <c r="Q30" s="122" t="s">
        <v>368</v>
      </c>
      <c r="R30" s="122" t="s">
        <v>368</v>
      </c>
      <c r="S30" s="122" t="s">
        <v>368</v>
      </c>
      <c r="T30" s="122" t="s">
        <v>368</v>
      </c>
      <c r="U30" s="122" t="s">
        <v>368</v>
      </c>
      <c r="V30" s="122" t="s">
        <v>368</v>
      </c>
      <c r="W30" s="122" t="s">
        <v>368</v>
      </c>
      <c r="X30" s="122" t="s">
        <v>368</v>
      </c>
      <c r="Y30" s="122" t="s">
        <v>368</v>
      </c>
      <c r="Z30" s="122" t="s">
        <v>368</v>
      </c>
      <c r="AA30" s="122" t="s">
        <v>368</v>
      </c>
      <c r="AB30" s="122" t="s">
        <v>368</v>
      </c>
      <c r="AC30" s="122" t="s">
        <v>368</v>
      </c>
      <c r="AD30" s="122" t="s">
        <v>368</v>
      </c>
      <c r="AE30" s="122" t="s">
        <v>368</v>
      </c>
      <c r="AF30" s="55"/>
      <c r="AG30" s="139"/>
    </row>
    <row r="31" spans="1:33" s="35" customFormat="1" ht="63">
      <c r="A31" s="126" t="s">
        <v>305</v>
      </c>
      <c r="B31" s="127" t="s">
        <v>306</v>
      </c>
      <c r="C31" s="126" t="s">
        <v>275</v>
      </c>
      <c r="D31" s="126" t="s">
        <v>368</v>
      </c>
      <c r="E31" s="126" t="s">
        <v>368</v>
      </c>
      <c r="F31" s="126" t="s">
        <v>368</v>
      </c>
      <c r="G31" s="126" t="s">
        <v>368</v>
      </c>
      <c r="H31" s="126" t="s">
        <v>368</v>
      </c>
      <c r="I31" s="126" t="s">
        <v>368</v>
      </c>
      <c r="J31" s="126" t="s">
        <v>368</v>
      </c>
      <c r="K31" s="126" t="s">
        <v>368</v>
      </c>
      <c r="L31" s="126" t="s">
        <v>368</v>
      </c>
      <c r="M31" s="126" t="s">
        <v>368</v>
      </c>
      <c r="N31" s="126" t="s">
        <v>368</v>
      </c>
      <c r="O31" s="126" t="s">
        <v>368</v>
      </c>
      <c r="P31" s="126" t="s">
        <v>368</v>
      </c>
      <c r="Q31" s="126" t="s">
        <v>368</v>
      </c>
      <c r="R31" s="126" t="s">
        <v>368</v>
      </c>
      <c r="S31" s="126" t="s">
        <v>368</v>
      </c>
      <c r="T31" s="126" t="s">
        <v>368</v>
      </c>
      <c r="U31" s="126" t="s">
        <v>368</v>
      </c>
      <c r="V31" s="126" t="s">
        <v>368</v>
      </c>
      <c r="W31" s="126" t="s">
        <v>368</v>
      </c>
      <c r="X31" s="126" t="s">
        <v>368</v>
      </c>
      <c r="Y31" s="126" t="s">
        <v>368</v>
      </c>
      <c r="Z31" s="126" t="s">
        <v>368</v>
      </c>
      <c r="AA31" s="126" t="s">
        <v>368</v>
      </c>
      <c r="AB31" s="126" t="s">
        <v>368</v>
      </c>
      <c r="AC31" s="126" t="s">
        <v>368</v>
      </c>
      <c r="AD31" s="126" t="s">
        <v>368</v>
      </c>
      <c r="AE31" s="126" t="s">
        <v>368</v>
      </c>
      <c r="AF31" s="55"/>
      <c r="AG31" s="139"/>
    </row>
    <row r="32" spans="1:33" s="35" customFormat="1" ht="189">
      <c r="A32" s="123" t="s">
        <v>305</v>
      </c>
      <c r="B32" s="124" t="s">
        <v>307</v>
      </c>
      <c r="C32" s="123" t="s">
        <v>275</v>
      </c>
      <c r="D32" s="123" t="s">
        <v>368</v>
      </c>
      <c r="E32" s="123" t="s">
        <v>368</v>
      </c>
      <c r="F32" s="123" t="s">
        <v>368</v>
      </c>
      <c r="G32" s="123" t="s">
        <v>368</v>
      </c>
      <c r="H32" s="123" t="s">
        <v>368</v>
      </c>
      <c r="I32" s="123" t="s">
        <v>368</v>
      </c>
      <c r="J32" s="123" t="s">
        <v>368</v>
      </c>
      <c r="K32" s="123" t="s">
        <v>368</v>
      </c>
      <c r="L32" s="123" t="s">
        <v>368</v>
      </c>
      <c r="M32" s="123" t="s">
        <v>368</v>
      </c>
      <c r="N32" s="123" t="s">
        <v>368</v>
      </c>
      <c r="O32" s="123" t="s">
        <v>368</v>
      </c>
      <c r="P32" s="123" t="s">
        <v>368</v>
      </c>
      <c r="Q32" s="123" t="s">
        <v>368</v>
      </c>
      <c r="R32" s="123" t="s">
        <v>368</v>
      </c>
      <c r="S32" s="123" t="s">
        <v>368</v>
      </c>
      <c r="T32" s="123" t="s">
        <v>368</v>
      </c>
      <c r="U32" s="123" t="s">
        <v>368</v>
      </c>
      <c r="V32" s="123" t="s">
        <v>368</v>
      </c>
      <c r="W32" s="123" t="s">
        <v>368</v>
      </c>
      <c r="X32" s="123" t="s">
        <v>368</v>
      </c>
      <c r="Y32" s="123" t="s">
        <v>368</v>
      </c>
      <c r="Z32" s="123" t="s">
        <v>368</v>
      </c>
      <c r="AA32" s="123" t="s">
        <v>368</v>
      </c>
      <c r="AB32" s="123" t="s">
        <v>368</v>
      </c>
      <c r="AC32" s="123" t="s">
        <v>368</v>
      </c>
      <c r="AD32" s="123" t="s">
        <v>368</v>
      </c>
      <c r="AE32" s="123" t="s">
        <v>368</v>
      </c>
      <c r="AF32" s="55"/>
      <c r="AG32" s="139"/>
    </row>
    <row r="33" spans="1:33" s="35" customFormat="1" ht="157.5">
      <c r="A33" s="123" t="s">
        <v>305</v>
      </c>
      <c r="B33" s="124" t="s">
        <v>308</v>
      </c>
      <c r="C33" s="123" t="s">
        <v>275</v>
      </c>
      <c r="D33" s="123" t="s">
        <v>368</v>
      </c>
      <c r="E33" s="123" t="s">
        <v>368</v>
      </c>
      <c r="F33" s="123" t="s">
        <v>368</v>
      </c>
      <c r="G33" s="123" t="s">
        <v>368</v>
      </c>
      <c r="H33" s="123" t="s">
        <v>368</v>
      </c>
      <c r="I33" s="123" t="s">
        <v>368</v>
      </c>
      <c r="J33" s="123" t="s">
        <v>368</v>
      </c>
      <c r="K33" s="123" t="s">
        <v>368</v>
      </c>
      <c r="L33" s="123" t="s">
        <v>368</v>
      </c>
      <c r="M33" s="123" t="s">
        <v>368</v>
      </c>
      <c r="N33" s="123" t="s">
        <v>368</v>
      </c>
      <c r="O33" s="123" t="s">
        <v>368</v>
      </c>
      <c r="P33" s="123" t="s">
        <v>368</v>
      </c>
      <c r="Q33" s="123" t="s">
        <v>368</v>
      </c>
      <c r="R33" s="123" t="s">
        <v>368</v>
      </c>
      <c r="S33" s="123" t="s">
        <v>368</v>
      </c>
      <c r="T33" s="123" t="s">
        <v>368</v>
      </c>
      <c r="U33" s="123" t="s">
        <v>368</v>
      </c>
      <c r="V33" s="123" t="s">
        <v>368</v>
      </c>
      <c r="W33" s="123" t="s">
        <v>368</v>
      </c>
      <c r="X33" s="123" t="s">
        <v>368</v>
      </c>
      <c r="Y33" s="123" t="s">
        <v>368</v>
      </c>
      <c r="Z33" s="123" t="s">
        <v>368</v>
      </c>
      <c r="AA33" s="123" t="s">
        <v>368</v>
      </c>
      <c r="AB33" s="123" t="s">
        <v>368</v>
      </c>
      <c r="AC33" s="123" t="s">
        <v>368</v>
      </c>
      <c r="AD33" s="123" t="s">
        <v>368</v>
      </c>
      <c r="AE33" s="123" t="s">
        <v>368</v>
      </c>
      <c r="AF33" s="55"/>
      <c r="AG33" s="139"/>
    </row>
    <row r="34" spans="1:33" s="35" customFormat="1" ht="173.25">
      <c r="A34" s="123" t="s">
        <v>305</v>
      </c>
      <c r="B34" s="124" t="s">
        <v>309</v>
      </c>
      <c r="C34" s="123" t="s">
        <v>275</v>
      </c>
      <c r="D34" s="123" t="s">
        <v>368</v>
      </c>
      <c r="E34" s="123" t="s">
        <v>368</v>
      </c>
      <c r="F34" s="123" t="s">
        <v>368</v>
      </c>
      <c r="G34" s="123" t="s">
        <v>368</v>
      </c>
      <c r="H34" s="123" t="s">
        <v>368</v>
      </c>
      <c r="I34" s="123" t="s">
        <v>368</v>
      </c>
      <c r="J34" s="123" t="s">
        <v>368</v>
      </c>
      <c r="K34" s="123" t="s">
        <v>368</v>
      </c>
      <c r="L34" s="123" t="s">
        <v>368</v>
      </c>
      <c r="M34" s="123" t="s">
        <v>368</v>
      </c>
      <c r="N34" s="123" t="s">
        <v>368</v>
      </c>
      <c r="O34" s="123" t="s">
        <v>368</v>
      </c>
      <c r="P34" s="123" t="s">
        <v>368</v>
      </c>
      <c r="Q34" s="123" t="s">
        <v>368</v>
      </c>
      <c r="R34" s="123" t="s">
        <v>368</v>
      </c>
      <c r="S34" s="123" t="s">
        <v>368</v>
      </c>
      <c r="T34" s="123" t="s">
        <v>368</v>
      </c>
      <c r="U34" s="123" t="s">
        <v>368</v>
      </c>
      <c r="V34" s="123" t="s">
        <v>368</v>
      </c>
      <c r="W34" s="123" t="s">
        <v>368</v>
      </c>
      <c r="X34" s="123" t="s">
        <v>368</v>
      </c>
      <c r="Y34" s="123" t="s">
        <v>368</v>
      </c>
      <c r="Z34" s="123" t="s">
        <v>368</v>
      </c>
      <c r="AA34" s="123" t="s">
        <v>368</v>
      </c>
      <c r="AB34" s="123" t="s">
        <v>368</v>
      </c>
      <c r="AC34" s="123" t="s">
        <v>368</v>
      </c>
      <c r="AD34" s="123" t="s">
        <v>368</v>
      </c>
      <c r="AE34" s="123" t="s">
        <v>368</v>
      </c>
      <c r="AF34" s="55"/>
      <c r="AG34" s="139"/>
    </row>
    <row r="35" spans="1:33" s="35" customFormat="1" ht="63">
      <c r="A35" s="128" t="s">
        <v>310</v>
      </c>
      <c r="B35" s="127" t="s">
        <v>306</v>
      </c>
      <c r="C35" s="128" t="s">
        <v>275</v>
      </c>
      <c r="D35" s="151" t="s">
        <v>368</v>
      </c>
      <c r="E35" s="126" t="s">
        <v>368</v>
      </c>
      <c r="F35" s="151" t="s">
        <v>368</v>
      </c>
      <c r="G35" s="151" t="s">
        <v>368</v>
      </c>
      <c r="H35" s="126" t="s">
        <v>368</v>
      </c>
      <c r="I35" s="151" t="s">
        <v>368</v>
      </c>
      <c r="J35" s="151" t="s">
        <v>368</v>
      </c>
      <c r="K35" s="151" t="s">
        <v>368</v>
      </c>
      <c r="L35" s="151" t="s">
        <v>368</v>
      </c>
      <c r="M35" s="126" t="s">
        <v>368</v>
      </c>
      <c r="N35" s="151" t="s">
        <v>368</v>
      </c>
      <c r="O35" s="151" t="s">
        <v>368</v>
      </c>
      <c r="P35" s="126" t="s">
        <v>368</v>
      </c>
      <c r="Q35" s="151" t="s">
        <v>368</v>
      </c>
      <c r="R35" s="126" t="s">
        <v>368</v>
      </c>
      <c r="S35" s="151" t="s">
        <v>368</v>
      </c>
      <c r="T35" s="151" t="s">
        <v>368</v>
      </c>
      <c r="U35" s="126" t="s">
        <v>368</v>
      </c>
      <c r="V35" s="151" t="s">
        <v>368</v>
      </c>
      <c r="W35" s="151" t="s">
        <v>368</v>
      </c>
      <c r="X35" s="126" t="s">
        <v>368</v>
      </c>
      <c r="Y35" s="126" t="s">
        <v>368</v>
      </c>
      <c r="Z35" s="151" t="s">
        <v>368</v>
      </c>
      <c r="AA35" s="151" t="s">
        <v>368</v>
      </c>
      <c r="AB35" s="126" t="s">
        <v>368</v>
      </c>
      <c r="AC35" s="151" t="s">
        <v>368</v>
      </c>
      <c r="AD35" s="151" t="s">
        <v>368</v>
      </c>
      <c r="AE35" s="126" t="s">
        <v>368</v>
      </c>
      <c r="AF35" s="55"/>
      <c r="AG35" s="139"/>
    </row>
    <row r="36" spans="1:33" s="35" customFormat="1" ht="189">
      <c r="A36" s="123" t="s">
        <v>310</v>
      </c>
      <c r="B36" s="124" t="s">
        <v>307</v>
      </c>
      <c r="C36" s="123" t="s">
        <v>275</v>
      </c>
      <c r="D36" s="123" t="s">
        <v>368</v>
      </c>
      <c r="E36" s="123" t="s">
        <v>368</v>
      </c>
      <c r="F36" s="123" t="s">
        <v>368</v>
      </c>
      <c r="G36" s="123" t="s">
        <v>368</v>
      </c>
      <c r="H36" s="123" t="s">
        <v>368</v>
      </c>
      <c r="I36" s="123" t="s">
        <v>368</v>
      </c>
      <c r="J36" s="123" t="s">
        <v>368</v>
      </c>
      <c r="K36" s="123" t="s">
        <v>368</v>
      </c>
      <c r="L36" s="123" t="s">
        <v>368</v>
      </c>
      <c r="M36" s="123" t="s">
        <v>368</v>
      </c>
      <c r="N36" s="123" t="s">
        <v>368</v>
      </c>
      <c r="O36" s="123" t="s">
        <v>368</v>
      </c>
      <c r="P36" s="123" t="s">
        <v>368</v>
      </c>
      <c r="Q36" s="123" t="s">
        <v>368</v>
      </c>
      <c r="R36" s="123" t="s">
        <v>368</v>
      </c>
      <c r="S36" s="123" t="s">
        <v>368</v>
      </c>
      <c r="T36" s="123" t="s">
        <v>368</v>
      </c>
      <c r="U36" s="123" t="s">
        <v>368</v>
      </c>
      <c r="V36" s="123" t="s">
        <v>368</v>
      </c>
      <c r="W36" s="123" t="s">
        <v>368</v>
      </c>
      <c r="X36" s="123" t="s">
        <v>368</v>
      </c>
      <c r="Y36" s="123" t="s">
        <v>368</v>
      </c>
      <c r="Z36" s="123" t="s">
        <v>368</v>
      </c>
      <c r="AA36" s="123" t="s">
        <v>368</v>
      </c>
      <c r="AB36" s="123" t="s">
        <v>368</v>
      </c>
      <c r="AC36" s="123" t="s">
        <v>368</v>
      </c>
      <c r="AD36" s="123" t="s">
        <v>368</v>
      </c>
      <c r="AE36" s="123" t="s">
        <v>368</v>
      </c>
      <c r="AF36" s="55"/>
      <c r="AG36" s="139"/>
    </row>
    <row r="37" spans="1:33" s="35" customFormat="1" ht="157.5">
      <c r="A37" s="123" t="s">
        <v>310</v>
      </c>
      <c r="B37" s="124" t="s">
        <v>308</v>
      </c>
      <c r="C37" s="123" t="s">
        <v>275</v>
      </c>
      <c r="D37" s="123" t="s">
        <v>368</v>
      </c>
      <c r="E37" s="123" t="s">
        <v>368</v>
      </c>
      <c r="F37" s="123" t="s">
        <v>368</v>
      </c>
      <c r="G37" s="123" t="s">
        <v>368</v>
      </c>
      <c r="H37" s="123" t="s">
        <v>368</v>
      </c>
      <c r="I37" s="123" t="s">
        <v>368</v>
      </c>
      <c r="J37" s="123" t="s">
        <v>368</v>
      </c>
      <c r="K37" s="123" t="s">
        <v>368</v>
      </c>
      <c r="L37" s="123" t="s">
        <v>368</v>
      </c>
      <c r="M37" s="123" t="s">
        <v>368</v>
      </c>
      <c r="N37" s="123" t="s">
        <v>368</v>
      </c>
      <c r="O37" s="123" t="s">
        <v>368</v>
      </c>
      <c r="P37" s="123" t="s">
        <v>368</v>
      </c>
      <c r="Q37" s="123" t="s">
        <v>368</v>
      </c>
      <c r="R37" s="123" t="s">
        <v>368</v>
      </c>
      <c r="S37" s="123" t="s">
        <v>368</v>
      </c>
      <c r="T37" s="123" t="s">
        <v>368</v>
      </c>
      <c r="U37" s="123" t="s">
        <v>368</v>
      </c>
      <c r="V37" s="123" t="s">
        <v>368</v>
      </c>
      <c r="W37" s="123" t="s">
        <v>368</v>
      </c>
      <c r="X37" s="123" t="s">
        <v>368</v>
      </c>
      <c r="Y37" s="123" t="s">
        <v>368</v>
      </c>
      <c r="Z37" s="123" t="s">
        <v>368</v>
      </c>
      <c r="AA37" s="123" t="s">
        <v>368</v>
      </c>
      <c r="AB37" s="123" t="s">
        <v>368</v>
      </c>
      <c r="AC37" s="123" t="s">
        <v>368</v>
      </c>
      <c r="AD37" s="123" t="s">
        <v>368</v>
      </c>
      <c r="AE37" s="123" t="s">
        <v>368</v>
      </c>
      <c r="AF37" s="55"/>
      <c r="AG37" s="139"/>
    </row>
    <row r="38" spans="1:33" s="35" customFormat="1" ht="173.25">
      <c r="A38" s="123" t="s">
        <v>310</v>
      </c>
      <c r="B38" s="124" t="s">
        <v>311</v>
      </c>
      <c r="C38" s="123" t="s">
        <v>275</v>
      </c>
      <c r="D38" s="123" t="s">
        <v>368</v>
      </c>
      <c r="E38" s="123" t="s">
        <v>368</v>
      </c>
      <c r="F38" s="123" t="s">
        <v>368</v>
      </c>
      <c r="G38" s="123" t="s">
        <v>368</v>
      </c>
      <c r="H38" s="123" t="s">
        <v>368</v>
      </c>
      <c r="I38" s="123" t="s">
        <v>368</v>
      </c>
      <c r="J38" s="123" t="s">
        <v>368</v>
      </c>
      <c r="K38" s="123" t="s">
        <v>368</v>
      </c>
      <c r="L38" s="123" t="s">
        <v>368</v>
      </c>
      <c r="M38" s="123" t="s">
        <v>368</v>
      </c>
      <c r="N38" s="123" t="s">
        <v>368</v>
      </c>
      <c r="O38" s="123" t="s">
        <v>368</v>
      </c>
      <c r="P38" s="123" t="s">
        <v>368</v>
      </c>
      <c r="Q38" s="123" t="s">
        <v>368</v>
      </c>
      <c r="R38" s="123" t="s">
        <v>368</v>
      </c>
      <c r="S38" s="123" t="s">
        <v>368</v>
      </c>
      <c r="T38" s="123" t="s">
        <v>368</v>
      </c>
      <c r="U38" s="123" t="s">
        <v>368</v>
      </c>
      <c r="V38" s="123" t="s">
        <v>368</v>
      </c>
      <c r="W38" s="123" t="s">
        <v>368</v>
      </c>
      <c r="X38" s="123" t="s">
        <v>368</v>
      </c>
      <c r="Y38" s="123" t="s">
        <v>368</v>
      </c>
      <c r="Z38" s="123" t="s">
        <v>368</v>
      </c>
      <c r="AA38" s="123" t="s">
        <v>368</v>
      </c>
      <c r="AB38" s="123" t="s">
        <v>368</v>
      </c>
      <c r="AC38" s="123" t="s">
        <v>368</v>
      </c>
      <c r="AD38" s="123" t="s">
        <v>368</v>
      </c>
      <c r="AE38" s="123" t="s">
        <v>368</v>
      </c>
      <c r="AF38" s="55"/>
      <c r="AG38" s="139"/>
    </row>
    <row r="39" spans="1:33" s="35" customFormat="1" ht="157.5">
      <c r="A39" s="122" t="s">
        <v>312</v>
      </c>
      <c r="B39" s="121" t="s">
        <v>313</v>
      </c>
      <c r="C39" s="122" t="s">
        <v>275</v>
      </c>
      <c r="D39" s="122" t="s">
        <v>368</v>
      </c>
      <c r="E39" s="122" t="s">
        <v>368</v>
      </c>
      <c r="F39" s="122" t="s">
        <v>368</v>
      </c>
      <c r="G39" s="122" t="s">
        <v>368</v>
      </c>
      <c r="H39" s="122" t="s">
        <v>368</v>
      </c>
      <c r="I39" s="122" t="s">
        <v>368</v>
      </c>
      <c r="J39" s="122" t="s">
        <v>368</v>
      </c>
      <c r="K39" s="122" t="s">
        <v>368</v>
      </c>
      <c r="L39" s="122" t="s">
        <v>368</v>
      </c>
      <c r="M39" s="122" t="s">
        <v>368</v>
      </c>
      <c r="N39" s="122" t="s">
        <v>368</v>
      </c>
      <c r="O39" s="122" t="s">
        <v>368</v>
      </c>
      <c r="P39" s="122" t="s">
        <v>368</v>
      </c>
      <c r="Q39" s="122" t="s">
        <v>368</v>
      </c>
      <c r="R39" s="122" t="s">
        <v>368</v>
      </c>
      <c r="S39" s="122" t="s">
        <v>368</v>
      </c>
      <c r="T39" s="122" t="s">
        <v>368</v>
      </c>
      <c r="U39" s="122" t="s">
        <v>368</v>
      </c>
      <c r="V39" s="122" t="s">
        <v>368</v>
      </c>
      <c r="W39" s="122" t="s">
        <v>368</v>
      </c>
      <c r="X39" s="122" t="s">
        <v>368</v>
      </c>
      <c r="Y39" s="122" t="s">
        <v>368</v>
      </c>
      <c r="Z39" s="122" t="s">
        <v>368</v>
      </c>
      <c r="AA39" s="122" t="s">
        <v>368</v>
      </c>
      <c r="AB39" s="122" t="s">
        <v>368</v>
      </c>
      <c r="AC39" s="122" t="s">
        <v>368</v>
      </c>
      <c r="AD39" s="122" t="s">
        <v>368</v>
      </c>
      <c r="AE39" s="122" t="s">
        <v>368</v>
      </c>
      <c r="AF39" s="55"/>
      <c r="AG39" s="139"/>
    </row>
    <row r="40" spans="1:33" s="35" customFormat="1" ht="126">
      <c r="A40" s="123" t="s">
        <v>314</v>
      </c>
      <c r="B40" s="124" t="s">
        <v>315</v>
      </c>
      <c r="C40" s="123" t="s">
        <v>275</v>
      </c>
      <c r="D40" s="123" t="s">
        <v>368</v>
      </c>
      <c r="E40" s="123" t="s">
        <v>368</v>
      </c>
      <c r="F40" s="123" t="s">
        <v>368</v>
      </c>
      <c r="G40" s="123" t="s">
        <v>368</v>
      </c>
      <c r="H40" s="123" t="s">
        <v>368</v>
      </c>
      <c r="I40" s="123" t="s">
        <v>368</v>
      </c>
      <c r="J40" s="123" t="s">
        <v>368</v>
      </c>
      <c r="K40" s="123" t="s">
        <v>368</v>
      </c>
      <c r="L40" s="123" t="s">
        <v>368</v>
      </c>
      <c r="M40" s="123" t="s">
        <v>368</v>
      </c>
      <c r="N40" s="123" t="s">
        <v>368</v>
      </c>
      <c r="O40" s="123" t="s">
        <v>368</v>
      </c>
      <c r="P40" s="123" t="s">
        <v>368</v>
      </c>
      <c r="Q40" s="123" t="s">
        <v>368</v>
      </c>
      <c r="R40" s="123" t="s">
        <v>368</v>
      </c>
      <c r="S40" s="123" t="s">
        <v>368</v>
      </c>
      <c r="T40" s="123" t="s">
        <v>368</v>
      </c>
      <c r="U40" s="123" t="s">
        <v>368</v>
      </c>
      <c r="V40" s="123" t="s">
        <v>368</v>
      </c>
      <c r="W40" s="123" t="s">
        <v>368</v>
      </c>
      <c r="X40" s="123" t="s">
        <v>368</v>
      </c>
      <c r="Y40" s="123" t="s">
        <v>368</v>
      </c>
      <c r="Z40" s="123" t="s">
        <v>368</v>
      </c>
      <c r="AA40" s="123" t="s">
        <v>368</v>
      </c>
      <c r="AB40" s="123" t="s">
        <v>368</v>
      </c>
      <c r="AC40" s="123" t="s">
        <v>368</v>
      </c>
      <c r="AD40" s="123" t="s">
        <v>368</v>
      </c>
      <c r="AE40" s="123" t="s">
        <v>368</v>
      </c>
      <c r="AF40" s="55"/>
      <c r="AG40" s="139"/>
    </row>
    <row r="41" spans="1:33" s="35" customFormat="1" ht="141.75">
      <c r="A41" s="123" t="s">
        <v>316</v>
      </c>
      <c r="B41" s="124" t="s">
        <v>317</v>
      </c>
      <c r="C41" s="123" t="s">
        <v>275</v>
      </c>
      <c r="D41" s="123" t="s">
        <v>368</v>
      </c>
      <c r="E41" s="123" t="s">
        <v>368</v>
      </c>
      <c r="F41" s="123" t="s">
        <v>368</v>
      </c>
      <c r="G41" s="123" t="s">
        <v>368</v>
      </c>
      <c r="H41" s="123" t="s">
        <v>368</v>
      </c>
      <c r="I41" s="123" t="s">
        <v>368</v>
      </c>
      <c r="J41" s="123" t="s">
        <v>368</v>
      </c>
      <c r="K41" s="123" t="s">
        <v>368</v>
      </c>
      <c r="L41" s="123" t="s">
        <v>368</v>
      </c>
      <c r="M41" s="123" t="s">
        <v>368</v>
      </c>
      <c r="N41" s="123" t="s">
        <v>368</v>
      </c>
      <c r="O41" s="123" t="s">
        <v>368</v>
      </c>
      <c r="P41" s="123" t="s">
        <v>368</v>
      </c>
      <c r="Q41" s="123" t="s">
        <v>368</v>
      </c>
      <c r="R41" s="123" t="s">
        <v>368</v>
      </c>
      <c r="S41" s="123" t="s">
        <v>368</v>
      </c>
      <c r="T41" s="123" t="s">
        <v>368</v>
      </c>
      <c r="U41" s="123" t="s">
        <v>368</v>
      </c>
      <c r="V41" s="123" t="s">
        <v>368</v>
      </c>
      <c r="W41" s="123" t="s">
        <v>368</v>
      </c>
      <c r="X41" s="123" t="s">
        <v>368</v>
      </c>
      <c r="Y41" s="123" t="s">
        <v>368</v>
      </c>
      <c r="Z41" s="123" t="s">
        <v>368</v>
      </c>
      <c r="AA41" s="123" t="s">
        <v>368</v>
      </c>
      <c r="AB41" s="123" t="s">
        <v>368</v>
      </c>
      <c r="AC41" s="123" t="s">
        <v>368</v>
      </c>
      <c r="AD41" s="123" t="s">
        <v>368</v>
      </c>
      <c r="AE41" s="123" t="s">
        <v>368</v>
      </c>
      <c r="AF41" s="55"/>
      <c r="AG41" s="139"/>
    </row>
    <row r="42" spans="1:33" s="35" customFormat="1" ht="78.75">
      <c r="A42" s="119" t="s">
        <v>318</v>
      </c>
      <c r="B42" s="120" t="s">
        <v>319</v>
      </c>
      <c r="C42" s="119" t="s">
        <v>275</v>
      </c>
      <c r="D42" s="133">
        <f>D43</f>
        <v>0</v>
      </c>
      <c r="E42" s="133">
        <f t="shared" ref="E42:AE42" si="4">E43</f>
        <v>0</v>
      </c>
      <c r="F42" s="133">
        <f t="shared" si="4"/>
        <v>0</v>
      </c>
      <c r="G42" s="133">
        <f t="shared" si="4"/>
        <v>0</v>
      </c>
      <c r="H42" s="133">
        <f t="shared" si="4"/>
        <v>0</v>
      </c>
      <c r="I42" s="133">
        <f t="shared" si="4"/>
        <v>0</v>
      </c>
      <c r="J42" s="133">
        <f t="shared" si="4"/>
        <v>0</v>
      </c>
      <c r="K42" s="133">
        <f t="shared" si="4"/>
        <v>0</v>
      </c>
      <c r="L42" s="133">
        <f t="shared" si="4"/>
        <v>0</v>
      </c>
      <c r="M42" s="133">
        <f t="shared" si="4"/>
        <v>0</v>
      </c>
      <c r="N42" s="133">
        <f t="shared" si="4"/>
        <v>0</v>
      </c>
      <c r="O42" s="133">
        <f t="shared" si="4"/>
        <v>0</v>
      </c>
      <c r="P42" s="133">
        <f t="shared" si="4"/>
        <v>0</v>
      </c>
      <c r="Q42" s="133">
        <f t="shared" si="4"/>
        <v>0</v>
      </c>
      <c r="R42" s="133">
        <f t="shared" si="4"/>
        <v>0</v>
      </c>
      <c r="S42" s="133">
        <f t="shared" si="4"/>
        <v>0</v>
      </c>
      <c r="T42" s="133">
        <f t="shared" si="4"/>
        <v>0</v>
      </c>
      <c r="U42" s="133">
        <f t="shared" si="4"/>
        <v>0</v>
      </c>
      <c r="V42" s="133">
        <f t="shared" si="4"/>
        <v>0</v>
      </c>
      <c r="W42" s="133">
        <f t="shared" si="4"/>
        <v>0</v>
      </c>
      <c r="X42" s="133">
        <f t="shared" si="4"/>
        <v>0</v>
      </c>
      <c r="Y42" s="133">
        <f t="shared" si="4"/>
        <v>0</v>
      </c>
      <c r="Z42" s="133">
        <f t="shared" si="4"/>
        <v>0</v>
      </c>
      <c r="AA42" s="133">
        <f t="shared" si="4"/>
        <v>0</v>
      </c>
      <c r="AB42" s="133">
        <f t="shared" si="4"/>
        <v>0</v>
      </c>
      <c r="AC42" s="133">
        <f t="shared" si="4"/>
        <v>0</v>
      </c>
      <c r="AD42" s="133">
        <f t="shared" si="4"/>
        <v>0</v>
      </c>
      <c r="AE42" s="133">
        <f t="shared" si="4"/>
        <v>0</v>
      </c>
      <c r="AF42" s="55"/>
      <c r="AG42" s="139"/>
    </row>
    <row r="43" spans="1:33" s="35" customFormat="1" ht="141.75">
      <c r="A43" s="122" t="s">
        <v>320</v>
      </c>
      <c r="B43" s="121" t="s">
        <v>321</v>
      </c>
      <c r="C43" s="122" t="s">
        <v>275</v>
      </c>
      <c r="D43" s="131">
        <f t="shared" ref="D43:AE43" si="5">D44+D45</f>
        <v>0</v>
      </c>
      <c r="E43" s="131">
        <f t="shared" si="5"/>
        <v>0</v>
      </c>
      <c r="F43" s="131">
        <f t="shared" si="5"/>
        <v>0</v>
      </c>
      <c r="G43" s="131">
        <f t="shared" si="5"/>
        <v>0</v>
      </c>
      <c r="H43" s="131">
        <f t="shared" si="5"/>
        <v>0</v>
      </c>
      <c r="I43" s="131">
        <f t="shared" si="5"/>
        <v>0</v>
      </c>
      <c r="J43" s="131">
        <f t="shared" si="5"/>
        <v>0</v>
      </c>
      <c r="K43" s="131">
        <f t="shared" si="5"/>
        <v>0</v>
      </c>
      <c r="L43" s="131">
        <f t="shared" si="5"/>
        <v>0</v>
      </c>
      <c r="M43" s="131">
        <f t="shared" si="5"/>
        <v>0</v>
      </c>
      <c r="N43" s="131">
        <f t="shared" si="5"/>
        <v>0</v>
      </c>
      <c r="O43" s="131">
        <f t="shared" si="5"/>
        <v>0</v>
      </c>
      <c r="P43" s="131">
        <f t="shared" si="5"/>
        <v>0</v>
      </c>
      <c r="Q43" s="131">
        <f t="shared" si="5"/>
        <v>0</v>
      </c>
      <c r="R43" s="131">
        <f t="shared" si="5"/>
        <v>0</v>
      </c>
      <c r="S43" s="131">
        <f t="shared" si="5"/>
        <v>0</v>
      </c>
      <c r="T43" s="131">
        <f t="shared" si="5"/>
        <v>0</v>
      </c>
      <c r="U43" s="131">
        <f t="shared" si="5"/>
        <v>0</v>
      </c>
      <c r="V43" s="131">
        <f t="shared" si="5"/>
        <v>0</v>
      </c>
      <c r="W43" s="131">
        <f t="shared" si="5"/>
        <v>0</v>
      </c>
      <c r="X43" s="131">
        <f t="shared" si="5"/>
        <v>0</v>
      </c>
      <c r="Y43" s="131">
        <f t="shared" si="5"/>
        <v>0</v>
      </c>
      <c r="Z43" s="131">
        <f t="shared" si="5"/>
        <v>0</v>
      </c>
      <c r="AA43" s="131">
        <f t="shared" si="5"/>
        <v>0</v>
      </c>
      <c r="AB43" s="131">
        <f t="shared" si="5"/>
        <v>0</v>
      </c>
      <c r="AC43" s="131">
        <f t="shared" si="5"/>
        <v>0</v>
      </c>
      <c r="AD43" s="131">
        <f t="shared" si="5"/>
        <v>0</v>
      </c>
      <c r="AE43" s="131">
        <f t="shared" si="5"/>
        <v>0</v>
      </c>
      <c r="AF43" s="55"/>
      <c r="AG43" s="139"/>
    </row>
    <row r="44" spans="1:33" s="35" customFormat="1" ht="63">
      <c r="A44" s="123" t="s">
        <v>322</v>
      </c>
      <c r="B44" s="124" t="s">
        <v>323</v>
      </c>
      <c r="C44" s="123" t="s">
        <v>275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55"/>
      <c r="AG44" s="139"/>
    </row>
    <row r="45" spans="1:33" s="35" customFormat="1" ht="126">
      <c r="A45" s="123" t="s">
        <v>324</v>
      </c>
      <c r="B45" s="124" t="s">
        <v>325</v>
      </c>
      <c r="C45" s="123" t="s">
        <v>275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55"/>
      <c r="AG45" s="139"/>
    </row>
    <row r="46" spans="1:33" s="35" customFormat="1" ht="94.5">
      <c r="A46" s="122" t="s">
        <v>326</v>
      </c>
      <c r="B46" s="121" t="s">
        <v>327</v>
      </c>
      <c r="C46" s="122" t="s">
        <v>275</v>
      </c>
      <c r="D46" s="131" t="str">
        <f>D47</f>
        <v>нд</v>
      </c>
      <c r="E46" s="131" t="str">
        <f t="shared" ref="E46:AE46" si="6">E47</f>
        <v>нд</v>
      </c>
      <c r="F46" s="131" t="str">
        <f t="shared" si="6"/>
        <v>нд</v>
      </c>
      <c r="G46" s="131" t="str">
        <f t="shared" si="6"/>
        <v>нд</v>
      </c>
      <c r="H46" s="131" t="str">
        <f t="shared" si="6"/>
        <v>нд</v>
      </c>
      <c r="I46" s="131" t="str">
        <f t="shared" si="6"/>
        <v>нд</v>
      </c>
      <c r="J46" s="131" t="str">
        <f t="shared" si="6"/>
        <v>нд</v>
      </c>
      <c r="K46" s="131" t="str">
        <f t="shared" si="6"/>
        <v>нд</v>
      </c>
      <c r="L46" s="131" t="str">
        <f t="shared" si="6"/>
        <v>нд</v>
      </c>
      <c r="M46" s="131" t="str">
        <f t="shared" si="6"/>
        <v>нд</v>
      </c>
      <c r="N46" s="131" t="str">
        <f t="shared" si="6"/>
        <v>нд</v>
      </c>
      <c r="O46" s="131" t="str">
        <f t="shared" si="6"/>
        <v>нд</v>
      </c>
      <c r="P46" s="131" t="str">
        <f t="shared" si="6"/>
        <v>нд</v>
      </c>
      <c r="Q46" s="131" t="str">
        <f t="shared" si="6"/>
        <v>нд</v>
      </c>
      <c r="R46" s="131" t="str">
        <f t="shared" si="6"/>
        <v>нд</v>
      </c>
      <c r="S46" s="131" t="str">
        <f t="shared" si="6"/>
        <v>нд</v>
      </c>
      <c r="T46" s="131" t="str">
        <f t="shared" si="6"/>
        <v>нд</v>
      </c>
      <c r="U46" s="131" t="str">
        <f t="shared" si="6"/>
        <v>нд</v>
      </c>
      <c r="V46" s="131" t="str">
        <f t="shared" si="6"/>
        <v>нд</v>
      </c>
      <c r="W46" s="131" t="str">
        <f t="shared" si="6"/>
        <v>нд</v>
      </c>
      <c r="X46" s="131" t="str">
        <f t="shared" si="6"/>
        <v>нд</v>
      </c>
      <c r="Y46" s="131" t="str">
        <f t="shared" si="6"/>
        <v>нд</v>
      </c>
      <c r="Z46" s="131" t="str">
        <f t="shared" si="6"/>
        <v>нд</v>
      </c>
      <c r="AA46" s="131" t="str">
        <f t="shared" si="6"/>
        <v>нд</v>
      </c>
      <c r="AB46" s="131" t="str">
        <f t="shared" si="6"/>
        <v>нд</v>
      </c>
      <c r="AC46" s="131" t="str">
        <f t="shared" si="6"/>
        <v>нд</v>
      </c>
      <c r="AD46" s="131" t="str">
        <f t="shared" si="6"/>
        <v>нд</v>
      </c>
      <c r="AE46" s="131" t="str">
        <f t="shared" si="6"/>
        <v>нд</v>
      </c>
      <c r="AF46" s="55"/>
      <c r="AG46" s="139"/>
    </row>
    <row r="47" spans="1:33" s="35" customFormat="1" ht="47.25">
      <c r="A47" s="123" t="s">
        <v>328</v>
      </c>
      <c r="B47" s="124" t="s">
        <v>329</v>
      </c>
      <c r="C47" s="123" t="s">
        <v>275</v>
      </c>
      <c r="D47" s="132" t="s">
        <v>368</v>
      </c>
      <c r="E47" s="132" t="s">
        <v>368</v>
      </c>
      <c r="F47" s="132" t="s">
        <v>368</v>
      </c>
      <c r="G47" s="132" t="s">
        <v>368</v>
      </c>
      <c r="H47" s="132" t="s">
        <v>368</v>
      </c>
      <c r="I47" s="132" t="s">
        <v>368</v>
      </c>
      <c r="J47" s="132" t="s">
        <v>368</v>
      </c>
      <c r="K47" s="132" t="s">
        <v>368</v>
      </c>
      <c r="L47" s="132" t="s">
        <v>368</v>
      </c>
      <c r="M47" s="132" t="s">
        <v>368</v>
      </c>
      <c r="N47" s="132" t="s">
        <v>368</v>
      </c>
      <c r="O47" s="132" t="s">
        <v>368</v>
      </c>
      <c r="P47" s="132" t="s">
        <v>368</v>
      </c>
      <c r="Q47" s="132" t="s">
        <v>368</v>
      </c>
      <c r="R47" s="132" t="s">
        <v>368</v>
      </c>
      <c r="S47" s="132" t="s">
        <v>368</v>
      </c>
      <c r="T47" s="132" t="s">
        <v>368</v>
      </c>
      <c r="U47" s="132" t="s">
        <v>368</v>
      </c>
      <c r="V47" s="132" t="s">
        <v>368</v>
      </c>
      <c r="W47" s="132" t="s">
        <v>368</v>
      </c>
      <c r="X47" s="132" t="s">
        <v>368</v>
      </c>
      <c r="Y47" s="132" t="s">
        <v>368</v>
      </c>
      <c r="Z47" s="132" t="s">
        <v>368</v>
      </c>
      <c r="AA47" s="132" t="s">
        <v>368</v>
      </c>
      <c r="AB47" s="132" t="s">
        <v>368</v>
      </c>
      <c r="AC47" s="132" t="s">
        <v>368</v>
      </c>
      <c r="AD47" s="132" t="s">
        <v>368</v>
      </c>
      <c r="AE47" s="132" t="s">
        <v>368</v>
      </c>
      <c r="AF47" s="55"/>
      <c r="AG47" s="139"/>
    </row>
    <row r="48" spans="1:33" s="35" customFormat="1" ht="78.75">
      <c r="A48" s="123" t="s">
        <v>330</v>
      </c>
      <c r="B48" s="124" t="s">
        <v>331</v>
      </c>
      <c r="C48" s="123" t="s">
        <v>275</v>
      </c>
      <c r="D48" s="132" t="s">
        <v>368</v>
      </c>
      <c r="E48" s="132" t="s">
        <v>368</v>
      </c>
      <c r="F48" s="132" t="s">
        <v>368</v>
      </c>
      <c r="G48" s="132" t="s">
        <v>368</v>
      </c>
      <c r="H48" s="132" t="s">
        <v>368</v>
      </c>
      <c r="I48" s="132" t="s">
        <v>368</v>
      </c>
      <c r="J48" s="132" t="s">
        <v>368</v>
      </c>
      <c r="K48" s="132" t="s">
        <v>368</v>
      </c>
      <c r="L48" s="132" t="s">
        <v>368</v>
      </c>
      <c r="M48" s="132" t="s">
        <v>368</v>
      </c>
      <c r="N48" s="132" t="s">
        <v>368</v>
      </c>
      <c r="O48" s="132" t="s">
        <v>368</v>
      </c>
      <c r="P48" s="132" t="s">
        <v>368</v>
      </c>
      <c r="Q48" s="132" t="s">
        <v>368</v>
      </c>
      <c r="R48" s="132" t="s">
        <v>368</v>
      </c>
      <c r="S48" s="132" t="s">
        <v>368</v>
      </c>
      <c r="T48" s="132" t="s">
        <v>368</v>
      </c>
      <c r="U48" s="132" t="s">
        <v>368</v>
      </c>
      <c r="V48" s="132" t="s">
        <v>368</v>
      </c>
      <c r="W48" s="132" t="s">
        <v>368</v>
      </c>
      <c r="X48" s="132" t="s">
        <v>368</v>
      </c>
      <c r="Y48" s="132" t="s">
        <v>368</v>
      </c>
      <c r="Z48" s="132" t="s">
        <v>368</v>
      </c>
      <c r="AA48" s="132" t="s">
        <v>368</v>
      </c>
      <c r="AB48" s="132" t="s">
        <v>368</v>
      </c>
      <c r="AC48" s="132" t="s">
        <v>368</v>
      </c>
      <c r="AD48" s="132" t="s">
        <v>368</v>
      </c>
      <c r="AE48" s="132" t="s">
        <v>368</v>
      </c>
      <c r="AF48" s="55"/>
      <c r="AG48" s="139"/>
    </row>
    <row r="49" spans="1:33" s="35" customFormat="1" ht="63">
      <c r="A49" s="122" t="s">
        <v>332</v>
      </c>
      <c r="B49" s="122" t="s">
        <v>333</v>
      </c>
      <c r="C49" s="122" t="s">
        <v>275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31">
        <v>0</v>
      </c>
      <c r="T49" s="131">
        <v>0</v>
      </c>
      <c r="U49" s="131">
        <v>0</v>
      </c>
      <c r="V49" s="131">
        <v>0</v>
      </c>
      <c r="W49" s="131">
        <v>0</v>
      </c>
      <c r="X49" s="131">
        <v>0</v>
      </c>
      <c r="Y49" s="131">
        <v>0</v>
      </c>
      <c r="Z49" s="131">
        <v>0</v>
      </c>
      <c r="AA49" s="131">
        <v>0</v>
      </c>
      <c r="AB49" s="131">
        <v>0</v>
      </c>
      <c r="AC49" s="131">
        <v>0</v>
      </c>
      <c r="AD49" s="131">
        <v>0</v>
      </c>
      <c r="AE49" s="131">
        <v>0</v>
      </c>
      <c r="AF49" s="55"/>
      <c r="AG49" s="139"/>
    </row>
    <row r="50" spans="1:33" s="35" customFormat="1" ht="63">
      <c r="A50" s="123" t="s">
        <v>334</v>
      </c>
      <c r="B50" s="124" t="s">
        <v>335</v>
      </c>
      <c r="C50" s="123" t="s">
        <v>275</v>
      </c>
      <c r="D50" s="132" t="s">
        <v>368</v>
      </c>
      <c r="E50" s="132" t="s">
        <v>368</v>
      </c>
      <c r="F50" s="132" t="s">
        <v>368</v>
      </c>
      <c r="G50" s="132" t="s">
        <v>368</v>
      </c>
      <c r="H50" s="132" t="s">
        <v>368</v>
      </c>
      <c r="I50" s="132" t="s">
        <v>368</v>
      </c>
      <c r="J50" s="132" t="s">
        <v>368</v>
      </c>
      <c r="K50" s="132" t="s">
        <v>368</v>
      </c>
      <c r="L50" s="132" t="s">
        <v>368</v>
      </c>
      <c r="M50" s="132" t="s">
        <v>368</v>
      </c>
      <c r="N50" s="132" t="s">
        <v>368</v>
      </c>
      <c r="O50" s="132" t="s">
        <v>368</v>
      </c>
      <c r="P50" s="132" t="s">
        <v>368</v>
      </c>
      <c r="Q50" s="132" t="s">
        <v>368</v>
      </c>
      <c r="R50" s="132" t="s">
        <v>368</v>
      </c>
      <c r="S50" s="132" t="s">
        <v>368</v>
      </c>
      <c r="T50" s="132" t="s">
        <v>368</v>
      </c>
      <c r="U50" s="132" t="s">
        <v>368</v>
      </c>
      <c r="V50" s="132" t="s">
        <v>368</v>
      </c>
      <c r="W50" s="132" t="s">
        <v>368</v>
      </c>
      <c r="X50" s="132" t="s">
        <v>368</v>
      </c>
      <c r="Y50" s="132" t="s">
        <v>368</v>
      </c>
      <c r="Z50" s="132" t="s">
        <v>368</v>
      </c>
      <c r="AA50" s="132" t="s">
        <v>368</v>
      </c>
      <c r="AB50" s="132" t="s">
        <v>368</v>
      </c>
      <c r="AC50" s="132" t="s">
        <v>368</v>
      </c>
      <c r="AD50" s="132" t="s">
        <v>368</v>
      </c>
      <c r="AE50" s="132" t="s">
        <v>368</v>
      </c>
      <c r="AF50" s="55"/>
      <c r="AG50" s="139"/>
    </row>
    <row r="51" spans="1:33" s="35" customFormat="1" ht="63">
      <c r="A51" s="123" t="s">
        <v>336</v>
      </c>
      <c r="B51" s="124" t="s">
        <v>337</v>
      </c>
      <c r="C51" s="123" t="s">
        <v>275</v>
      </c>
      <c r="D51" s="132" t="s">
        <v>368</v>
      </c>
      <c r="E51" s="132" t="s">
        <v>368</v>
      </c>
      <c r="F51" s="132" t="s">
        <v>368</v>
      </c>
      <c r="G51" s="132" t="s">
        <v>368</v>
      </c>
      <c r="H51" s="132" t="s">
        <v>368</v>
      </c>
      <c r="I51" s="132" t="s">
        <v>368</v>
      </c>
      <c r="J51" s="132" t="s">
        <v>368</v>
      </c>
      <c r="K51" s="132" t="s">
        <v>368</v>
      </c>
      <c r="L51" s="132" t="s">
        <v>368</v>
      </c>
      <c r="M51" s="132" t="s">
        <v>368</v>
      </c>
      <c r="N51" s="132" t="s">
        <v>368</v>
      </c>
      <c r="O51" s="132" t="s">
        <v>368</v>
      </c>
      <c r="P51" s="132" t="s">
        <v>368</v>
      </c>
      <c r="Q51" s="132" t="s">
        <v>368</v>
      </c>
      <c r="R51" s="132" t="s">
        <v>368</v>
      </c>
      <c r="S51" s="132" t="s">
        <v>368</v>
      </c>
      <c r="T51" s="132" t="s">
        <v>368</v>
      </c>
      <c r="U51" s="132" t="s">
        <v>368</v>
      </c>
      <c r="V51" s="132" t="s">
        <v>368</v>
      </c>
      <c r="W51" s="132" t="s">
        <v>368</v>
      </c>
      <c r="X51" s="132" t="s">
        <v>368</v>
      </c>
      <c r="Y51" s="132" t="s">
        <v>368</v>
      </c>
      <c r="Z51" s="132" t="s">
        <v>368</v>
      </c>
      <c r="AA51" s="132" t="s">
        <v>368</v>
      </c>
      <c r="AB51" s="132" t="s">
        <v>368</v>
      </c>
      <c r="AC51" s="132" t="s">
        <v>368</v>
      </c>
      <c r="AD51" s="132" t="s">
        <v>368</v>
      </c>
      <c r="AE51" s="132" t="s">
        <v>368</v>
      </c>
      <c r="AF51" s="55"/>
      <c r="AG51" s="139"/>
    </row>
    <row r="52" spans="1:33" s="35" customFormat="1" ht="47.25">
      <c r="A52" s="123" t="s">
        <v>338</v>
      </c>
      <c r="B52" s="124" t="s">
        <v>339</v>
      </c>
      <c r="C52" s="123" t="s">
        <v>275</v>
      </c>
      <c r="D52" s="132" t="s">
        <v>368</v>
      </c>
      <c r="E52" s="132" t="s">
        <v>368</v>
      </c>
      <c r="F52" s="132" t="s">
        <v>368</v>
      </c>
      <c r="G52" s="132" t="s">
        <v>368</v>
      </c>
      <c r="H52" s="132" t="s">
        <v>368</v>
      </c>
      <c r="I52" s="132" t="s">
        <v>368</v>
      </c>
      <c r="J52" s="132" t="s">
        <v>368</v>
      </c>
      <c r="K52" s="132" t="s">
        <v>368</v>
      </c>
      <c r="L52" s="132" t="s">
        <v>368</v>
      </c>
      <c r="M52" s="132" t="s">
        <v>368</v>
      </c>
      <c r="N52" s="132" t="s">
        <v>368</v>
      </c>
      <c r="O52" s="132" t="s">
        <v>368</v>
      </c>
      <c r="P52" s="132" t="s">
        <v>368</v>
      </c>
      <c r="Q52" s="132" t="s">
        <v>368</v>
      </c>
      <c r="R52" s="132" t="s">
        <v>368</v>
      </c>
      <c r="S52" s="132" t="s">
        <v>368</v>
      </c>
      <c r="T52" s="132" t="s">
        <v>368</v>
      </c>
      <c r="U52" s="132" t="s">
        <v>368</v>
      </c>
      <c r="V52" s="132" t="s">
        <v>368</v>
      </c>
      <c r="W52" s="132" t="s">
        <v>368</v>
      </c>
      <c r="X52" s="132" t="s">
        <v>368</v>
      </c>
      <c r="Y52" s="132" t="s">
        <v>368</v>
      </c>
      <c r="Z52" s="132" t="s">
        <v>368</v>
      </c>
      <c r="AA52" s="132" t="s">
        <v>368</v>
      </c>
      <c r="AB52" s="132" t="s">
        <v>368</v>
      </c>
      <c r="AC52" s="132" t="s">
        <v>368</v>
      </c>
      <c r="AD52" s="132" t="s">
        <v>368</v>
      </c>
      <c r="AE52" s="132" t="s">
        <v>368</v>
      </c>
      <c r="AF52" s="55"/>
      <c r="AG52" s="139"/>
    </row>
    <row r="53" spans="1:33" s="35" customFormat="1" ht="63">
      <c r="A53" s="123" t="s">
        <v>340</v>
      </c>
      <c r="B53" s="124" t="s">
        <v>341</v>
      </c>
      <c r="C53" s="123" t="s">
        <v>275</v>
      </c>
      <c r="D53" s="132" t="s">
        <v>368</v>
      </c>
      <c r="E53" s="132" t="s">
        <v>368</v>
      </c>
      <c r="F53" s="132" t="s">
        <v>368</v>
      </c>
      <c r="G53" s="132" t="s">
        <v>368</v>
      </c>
      <c r="H53" s="132" t="s">
        <v>368</v>
      </c>
      <c r="I53" s="132" t="s">
        <v>368</v>
      </c>
      <c r="J53" s="132" t="s">
        <v>368</v>
      </c>
      <c r="K53" s="132" t="s">
        <v>368</v>
      </c>
      <c r="L53" s="132" t="s">
        <v>368</v>
      </c>
      <c r="M53" s="132" t="s">
        <v>368</v>
      </c>
      <c r="N53" s="132" t="s">
        <v>368</v>
      </c>
      <c r="O53" s="132" t="s">
        <v>368</v>
      </c>
      <c r="P53" s="132" t="s">
        <v>368</v>
      </c>
      <c r="Q53" s="132" t="s">
        <v>368</v>
      </c>
      <c r="R53" s="132" t="s">
        <v>368</v>
      </c>
      <c r="S53" s="132" t="s">
        <v>368</v>
      </c>
      <c r="T53" s="132" t="s">
        <v>368</v>
      </c>
      <c r="U53" s="132" t="s">
        <v>368</v>
      </c>
      <c r="V53" s="132" t="s">
        <v>368</v>
      </c>
      <c r="W53" s="132" t="s">
        <v>368</v>
      </c>
      <c r="X53" s="132" t="s">
        <v>368</v>
      </c>
      <c r="Y53" s="132" t="s">
        <v>368</v>
      </c>
      <c r="Z53" s="132" t="s">
        <v>368</v>
      </c>
      <c r="AA53" s="132" t="s">
        <v>368</v>
      </c>
      <c r="AB53" s="132" t="s">
        <v>368</v>
      </c>
      <c r="AC53" s="132" t="s">
        <v>368</v>
      </c>
      <c r="AD53" s="132" t="s">
        <v>368</v>
      </c>
      <c r="AE53" s="132" t="s">
        <v>368</v>
      </c>
      <c r="AF53" s="55"/>
      <c r="AG53" s="139"/>
    </row>
    <row r="54" spans="1:33" s="35" customFormat="1" ht="78.75">
      <c r="A54" s="123" t="s">
        <v>342</v>
      </c>
      <c r="B54" s="124" t="s">
        <v>343</v>
      </c>
      <c r="C54" s="123" t="s">
        <v>275</v>
      </c>
      <c r="D54" s="132" t="s">
        <v>368</v>
      </c>
      <c r="E54" s="132" t="s">
        <v>368</v>
      </c>
      <c r="F54" s="132" t="s">
        <v>368</v>
      </c>
      <c r="G54" s="132" t="s">
        <v>368</v>
      </c>
      <c r="H54" s="132" t="s">
        <v>368</v>
      </c>
      <c r="I54" s="132" t="s">
        <v>368</v>
      </c>
      <c r="J54" s="132" t="s">
        <v>368</v>
      </c>
      <c r="K54" s="132" t="s">
        <v>368</v>
      </c>
      <c r="L54" s="132" t="s">
        <v>368</v>
      </c>
      <c r="M54" s="132" t="s">
        <v>368</v>
      </c>
      <c r="N54" s="132" t="s">
        <v>368</v>
      </c>
      <c r="O54" s="132" t="s">
        <v>368</v>
      </c>
      <c r="P54" s="132" t="s">
        <v>368</v>
      </c>
      <c r="Q54" s="132" t="s">
        <v>368</v>
      </c>
      <c r="R54" s="132" t="s">
        <v>368</v>
      </c>
      <c r="S54" s="132" t="s">
        <v>368</v>
      </c>
      <c r="T54" s="132" t="s">
        <v>368</v>
      </c>
      <c r="U54" s="132" t="s">
        <v>368</v>
      </c>
      <c r="V54" s="132" t="s">
        <v>368</v>
      </c>
      <c r="W54" s="132" t="s">
        <v>368</v>
      </c>
      <c r="X54" s="132" t="s">
        <v>368</v>
      </c>
      <c r="Y54" s="132" t="s">
        <v>368</v>
      </c>
      <c r="Z54" s="132" t="s">
        <v>368</v>
      </c>
      <c r="AA54" s="132" t="s">
        <v>368</v>
      </c>
      <c r="AB54" s="132" t="s">
        <v>368</v>
      </c>
      <c r="AC54" s="132" t="s">
        <v>368</v>
      </c>
      <c r="AD54" s="132" t="s">
        <v>368</v>
      </c>
      <c r="AE54" s="132" t="s">
        <v>368</v>
      </c>
      <c r="AF54" s="55"/>
      <c r="AG54" s="139"/>
    </row>
    <row r="55" spans="1:33" s="35" customFormat="1" ht="78.75">
      <c r="A55" s="123" t="s">
        <v>344</v>
      </c>
      <c r="B55" s="124" t="s">
        <v>345</v>
      </c>
      <c r="C55" s="123" t="s">
        <v>275</v>
      </c>
      <c r="D55" s="132" t="s">
        <v>368</v>
      </c>
      <c r="E55" s="132" t="s">
        <v>368</v>
      </c>
      <c r="F55" s="132" t="s">
        <v>368</v>
      </c>
      <c r="G55" s="132" t="s">
        <v>368</v>
      </c>
      <c r="H55" s="132" t="s">
        <v>368</v>
      </c>
      <c r="I55" s="132" t="s">
        <v>368</v>
      </c>
      <c r="J55" s="132" t="s">
        <v>368</v>
      </c>
      <c r="K55" s="132" t="s">
        <v>368</v>
      </c>
      <c r="L55" s="132" t="s">
        <v>368</v>
      </c>
      <c r="M55" s="132" t="s">
        <v>368</v>
      </c>
      <c r="N55" s="132" t="s">
        <v>368</v>
      </c>
      <c r="O55" s="132" t="s">
        <v>368</v>
      </c>
      <c r="P55" s="132" t="s">
        <v>368</v>
      </c>
      <c r="Q55" s="132" t="s">
        <v>368</v>
      </c>
      <c r="R55" s="132" t="s">
        <v>368</v>
      </c>
      <c r="S55" s="132" t="s">
        <v>368</v>
      </c>
      <c r="T55" s="132" t="s">
        <v>368</v>
      </c>
      <c r="U55" s="132" t="s">
        <v>368</v>
      </c>
      <c r="V55" s="132" t="s">
        <v>368</v>
      </c>
      <c r="W55" s="132" t="s">
        <v>368</v>
      </c>
      <c r="X55" s="132" t="s">
        <v>368</v>
      </c>
      <c r="Y55" s="132" t="s">
        <v>368</v>
      </c>
      <c r="Z55" s="132" t="s">
        <v>368</v>
      </c>
      <c r="AA55" s="132" t="s">
        <v>368</v>
      </c>
      <c r="AB55" s="132" t="s">
        <v>368</v>
      </c>
      <c r="AC55" s="132" t="s">
        <v>368</v>
      </c>
      <c r="AD55" s="132" t="s">
        <v>368</v>
      </c>
      <c r="AE55" s="132" t="s">
        <v>368</v>
      </c>
      <c r="AF55" s="55"/>
      <c r="AG55" s="139"/>
    </row>
    <row r="56" spans="1:33" s="35" customFormat="1" ht="78.75">
      <c r="A56" s="123" t="s">
        <v>346</v>
      </c>
      <c r="B56" s="124" t="s">
        <v>347</v>
      </c>
      <c r="C56" s="123" t="s">
        <v>275</v>
      </c>
      <c r="D56" s="132" t="s">
        <v>368</v>
      </c>
      <c r="E56" s="132" t="s">
        <v>368</v>
      </c>
      <c r="F56" s="132" t="s">
        <v>368</v>
      </c>
      <c r="G56" s="132" t="s">
        <v>368</v>
      </c>
      <c r="H56" s="132" t="s">
        <v>368</v>
      </c>
      <c r="I56" s="132" t="s">
        <v>368</v>
      </c>
      <c r="J56" s="132" t="s">
        <v>368</v>
      </c>
      <c r="K56" s="132" t="s">
        <v>368</v>
      </c>
      <c r="L56" s="132" t="s">
        <v>368</v>
      </c>
      <c r="M56" s="132" t="s">
        <v>368</v>
      </c>
      <c r="N56" s="132" t="s">
        <v>368</v>
      </c>
      <c r="O56" s="132" t="s">
        <v>368</v>
      </c>
      <c r="P56" s="132" t="s">
        <v>368</v>
      </c>
      <c r="Q56" s="132" t="s">
        <v>368</v>
      </c>
      <c r="R56" s="132" t="s">
        <v>368</v>
      </c>
      <c r="S56" s="132" t="s">
        <v>368</v>
      </c>
      <c r="T56" s="132" t="s">
        <v>368</v>
      </c>
      <c r="U56" s="132" t="s">
        <v>368</v>
      </c>
      <c r="V56" s="132" t="s">
        <v>368</v>
      </c>
      <c r="W56" s="132" t="s">
        <v>368</v>
      </c>
      <c r="X56" s="132" t="s">
        <v>368</v>
      </c>
      <c r="Y56" s="132" t="s">
        <v>368</v>
      </c>
      <c r="Z56" s="132" t="s">
        <v>368</v>
      </c>
      <c r="AA56" s="132" t="s">
        <v>368</v>
      </c>
      <c r="AB56" s="132" t="s">
        <v>368</v>
      </c>
      <c r="AC56" s="132" t="s">
        <v>368</v>
      </c>
      <c r="AD56" s="132" t="s">
        <v>368</v>
      </c>
      <c r="AE56" s="132" t="s">
        <v>368</v>
      </c>
      <c r="AF56" s="55"/>
      <c r="AG56" s="139"/>
    </row>
    <row r="57" spans="1:33" s="35" customFormat="1" ht="78.75">
      <c r="A57" s="123" t="s">
        <v>348</v>
      </c>
      <c r="B57" s="124" t="s">
        <v>349</v>
      </c>
      <c r="C57" s="123" t="s">
        <v>275</v>
      </c>
      <c r="D57" s="132" t="s">
        <v>368</v>
      </c>
      <c r="E57" s="132" t="s">
        <v>368</v>
      </c>
      <c r="F57" s="132" t="s">
        <v>368</v>
      </c>
      <c r="G57" s="132" t="s">
        <v>368</v>
      </c>
      <c r="H57" s="132" t="s">
        <v>368</v>
      </c>
      <c r="I57" s="132" t="s">
        <v>368</v>
      </c>
      <c r="J57" s="132" t="s">
        <v>368</v>
      </c>
      <c r="K57" s="132" t="s">
        <v>368</v>
      </c>
      <c r="L57" s="132" t="s">
        <v>368</v>
      </c>
      <c r="M57" s="132" t="s">
        <v>368</v>
      </c>
      <c r="N57" s="132" t="s">
        <v>368</v>
      </c>
      <c r="O57" s="132" t="s">
        <v>368</v>
      </c>
      <c r="P57" s="132" t="s">
        <v>368</v>
      </c>
      <c r="Q57" s="132" t="s">
        <v>368</v>
      </c>
      <c r="R57" s="132" t="s">
        <v>368</v>
      </c>
      <c r="S57" s="132" t="s">
        <v>368</v>
      </c>
      <c r="T57" s="132" t="s">
        <v>368</v>
      </c>
      <c r="U57" s="132" t="s">
        <v>368</v>
      </c>
      <c r="V57" s="132" t="s">
        <v>368</v>
      </c>
      <c r="W57" s="132" t="s">
        <v>368</v>
      </c>
      <c r="X57" s="132" t="s">
        <v>368</v>
      </c>
      <c r="Y57" s="132" t="s">
        <v>368</v>
      </c>
      <c r="Z57" s="132" t="s">
        <v>368</v>
      </c>
      <c r="AA57" s="132" t="s">
        <v>368</v>
      </c>
      <c r="AB57" s="132" t="s">
        <v>368</v>
      </c>
      <c r="AC57" s="132" t="s">
        <v>368</v>
      </c>
      <c r="AD57" s="132" t="s">
        <v>368</v>
      </c>
      <c r="AE57" s="132" t="s">
        <v>368</v>
      </c>
      <c r="AF57" s="55"/>
      <c r="AG57" s="139"/>
    </row>
    <row r="58" spans="1:33" s="35" customFormat="1" ht="110.25">
      <c r="A58" s="122" t="s">
        <v>350</v>
      </c>
      <c r="B58" s="121" t="s">
        <v>351</v>
      </c>
      <c r="C58" s="122" t="s">
        <v>275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0</v>
      </c>
      <c r="S58" s="131">
        <v>0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  <c r="Y58" s="131">
        <v>0</v>
      </c>
      <c r="Z58" s="131">
        <v>0</v>
      </c>
      <c r="AA58" s="131">
        <v>0</v>
      </c>
      <c r="AB58" s="131">
        <v>0</v>
      </c>
      <c r="AC58" s="131">
        <v>0</v>
      </c>
      <c r="AD58" s="131">
        <v>0</v>
      </c>
      <c r="AE58" s="131">
        <v>0</v>
      </c>
      <c r="AF58" s="55"/>
      <c r="AG58" s="139"/>
    </row>
    <row r="59" spans="1:33" s="35" customFormat="1" ht="63">
      <c r="A59" s="123" t="s">
        <v>352</v>
      </c>
      <c r="B59" s="124" t="s">
        <v>353</v>
      </c>
      <c r="C59" s="123" t="s">
        <v>275</v>
      </c>
      <c r="D59" s="123" t="s">
        <v>368</v>
      </c>
      <c r="E59" s="123" t="s">
        <v>368</v>
      </c>
      <c r="F59" s="123" t="s">
        <v>368</v>
      </c>
      <c r="G59" s="123" t="s">
        <v>368</v>
      </c>
      <c r="H59" s="123" t="s">
        <v>368</v>
      </c>
      <c r="I59" s="123" t="s">
        <v>368</v>
      </c>
      <c r="J59" s="123" t="s">
        <v>368</v>
      </c>
      <c r="K59" s="123" t="s">
        <v>368</v>
      </c>
      <c r="L59" s="123" t="s">
        <v>368</v>
      </c>
      <c r="M59" s="123" t="s">
        <v>368</v>
      </c>
      <c r="N59" s="123" t="s">
        <v>368</v>
      </c>
      <c r="O59" s="123" t="s">
        <v>368</v>
      </c>
      <c r="P59" s="123" t="s">
        <v>368</v>
      </c>
      <c r="Q59" s="123" t="s">
        <v>368</v>
      </c>
      <c r="R59" s="123" t="s">
        <v>368</v>
      </c>
      <c r="S59" s="123" t="s">
        <v>368</v>
      </c>
      <c r="T59" s="123" t="s">
        <v>368</v>
      </c>
      <c r="U59" s="123" t="s">
        <v>368</v>
      </c>
      <c r="V59" s="123" t="s">
        <v>368</v>
      </c>
      <c r="W59" s="123" t="s">
        <v>368</v>
      </c>
      <c r="X59" s="123" t="s">
        <v>368</v>
      </c>
      <c r="Y59" s="123" t="s">
        <v>368</v>
      </c>
      <c r="Z59" s="123" t="s">
        <v>368</v>
      </c>
      <c r="AA59" s="123" t="s">
        <v>368</v>
      </c>
      <c r="AB59" s="123" t="s">
        <v>368</v>
      </c>
      <c r="AC59" s="123" t="s">
        <v>368</v>
      </c>
      <c r="AD59" s="123" t="s">
        <v>368</v>
      </c>
      <c r="AE59" s="123" t="s">
        <v>368</v>
      </c>
      <c r="AF59" s="55"/>
      <c r="AG59" s="139"/>
    </row>
    <row r="60" spans="1:33" s="35" customFormat="1" ht="94.5">
      <c r="A60" s="123" t="s">
        <v>354</v>
      </c>
      <c r="B60" s="124" t="s">
        <v>355</v>
      </c>
      <c r="C60" s="123" t="s">
        <v>275</v>
      </c>
      <c r="D60" s="123" t="s">
        <v>368</v>
      </c>
      <c r="E60" s="123" t="s">
        <v>368</v>
      </c>
      <c r="F60" s="123" t="s">
        <v>368</v>
      </c>
      <c r="G60" s="123" t="s">
        <v>368</v>
      </c>
      <c r="H60" s="123" t="s">
        <v>368</v>
      </c>
      <c r="I60" s="123" t="s">
        <v>368</v>
      </c>
      <c r="J60" s="123" t="s">
        <v>368</v>
      </c>
      <c r="K60" s="123" t="s">
        <v>368</v>
      </c>
      <c r="L60" s="123" t="s">
        <v>368</v>
      </c>
      <c r="M60" s="123" t="s">
        <v>368</v>
      </c>
      <c r="N60" s="123" t="s">
        <v>368</v>
      </c>
      <c r="O60" s="123" t="s">
        <v>368</v>
      </c>
      <c r="P60" s="123" t="s">
        <v>368</v>
      </c>
      <c r="Q60" s="123" t="s">
        <v>368</v>
      </c>
      <c r="R60" s="123" t="s">
        <v>368</v>
      </c>
      <c r="S60" s="123" t="s">
        <v>368</v>
      </c>
      <c r="T60" s="123" t="s">
        <v>368</v>
      </c>
      <c r="U60" s="123" t="s">
        <v>368</v>
      </c>
      <c r="V60" s="123" t="s">
        <v>368</v>
      </c>
      <c r="W60" s="123" t="s">
        <v>368</v>
      </c>
      <c r="X60" s="123" t="s">
        <v>368</v>
      </c>
      <c r="Y60" s="123" t="s">
        <v>368</v>
      </c>
      <c r="Z60" s="123" t="s">
        <v>368</v>
      </c>
      <c r="AA60" s="123" t="s">
        <v>368</v>
      </c>
      <c r="AB60" s="123" t="s">
        <v>368</v>
      </c>
      <c r="AC60" s="123" t="s">
        <v>368</v>
      </c>
      <c r="AD60" s="123" t="s">
        <v>368</v>
      </c>
      <c r="AE60" s="123" t="s">
        <v>368</v>
      </c>
      <c r="AF60" s="55"/>
      <c r="AG60" s="139"/>
    </row>
    <row r="61" spans="1:33" s="35" customFormat="1" ht="110.25">
      <c r="A61" s="119" t="s">
        <v>356</v>
      </c>
      <c r="B61" s="120" t="s">
        <v>357</v>
      </c>
      <c r="C61" s="119" t="s">
        <v>275</v>
      </c>
      <c r="D61" s="119" t="s">
        <v>368</v>
      </c>
      <c r="E61" s="119" t="s">
        <v>368</v>
      </c>
      <c r="F61" s="119" t="s">
        <v>368</v>
      </c>
      <c r="G61" s="119" t="s">
        <v>368</v>
      </c>
      <c r="H61" s="119" t="s">
        <v>368</v>
      </c>
      <c r="I61" s="119" t="s">
        <v>368</v>
      </c>
      <c r="J61" s="119" t="s">
        <v>368</v>
      </c>
      <c r="K61" s="119" t="s">
        <v>368</v>
      </c>
      <c r="L61" s="119" t="s">
        <v>368</v>
      </c>
      <c r="M61" s="119" t="s">
        <v>368</v>
      </c>
      <c r="N61" s="119" t="s">
        <v>368</v>
      </c>
      <c r="O61" s="119" t="s">
        <v>368</v>
      </c>
      <c r="P61" s="119" t="s">
        <v>368</v>
      </c>
      <c r="Q61" s="119" t="s">
        <v>368</v>
      </c>
      <c r="R61" s="119" t="s">
        <v>368</v>
      </c>
      <c r="S61" s="119" t="s">
        <v>368</v>
      </c>
      <c r="T61" s="119" t="s">
        <v>368</v>
      </c>
      <c r="U61" s="119" t="s">
        <v>368</v>
      </c>
      <c r="V61" s="119" t="s">
        <v>368</v>
      </c>
      <c r="W61" s="119" t="s">
        <v>368</v>
      </c>
      <c r="X61" s="119" t="s">
        <v>368</v>
      </c>
      <c r="Y61" s="119" t="s">
        <v>368</v>
      </c>
      <c r="Z61" s="119" t="s">
        <v>368</v>
      </c>
      <c r="AA61" s="119" t="s">
        <v>368</v>
      </c>
      <c r="AB61" s="119" t="s">
        <v>368</v>
      </c>
      <c r="AC61" s="119" t="s">
        <v>368</v>
      </c>
      <c r="AD61" s="119" t="s">
        <v>368</v>
      </c>
      <c r="AE61" s="119" t="s">
        <v>368</v>
      </c>
      <c r="AF61" s="55"/>
      <c r="AG61" s="139"/>
    </row>
    <row r="62" spans="1:33" s="35" customFormat="1" ht="94.5">
      <c r="A62" s="123" t="s">
        <v>358</v>
      </c>
      <c r="B62" s="124" t="s">
        <v>359</v>
      </c>
      <c r="C62" s="123" t="s">
        <v>275</v>
      </c>
      <c r="D62" s="123" t="s">
        <v>368</v>
      </c>
      <c r="E62" s="123" t="s">
        <v>368</v>
      </c>
      <c r="F62" s="123" t="s">
        <v>368</v>
      </c>
      <c r="G62" s="123" t="s">
        <v>368</v>
      </c>
      <c r="H62" s="123" t="s">
        <v>368</v>
      </c>
      <c r="I62" s="123" t="s">
        <v>368</v>
      </c>
      <c r="J62" s="123" t="s">
        <v>368</v>
      </c>
      <c r="K62" s="123" t="s">
        <v>368</v>
      </c>
      <c r="L62" s="123" t="s">
        <v>368</v>
      </c>
      <c r="M62" s="123" t="s">
        <v>368</v>
      </c>
      <c r="N62" s="123" t="s">
        <v>368</v>
      </c>
      <c r="O62" s="123" t="s">
        <v>368</v>
      </c>
      <c r="P62" s="123" t="s">
        <v>368</v>
      </c>
      <c r="Q62" s="123" t="s">
        <v>368</v>
      </c>
      <c r="R62" s="123" t="s">
        <v>368</v>
      </c>
      <c r="S62" s="123" t="s">
        <v>368</v>
      </c>
      <c r="T62" s="123" t="s">
        <v>368</v>
      </c>
      <c r="U62" s="123" t="s">
        <v>368</v>
      </c>
      <c r="V62" s="123" t="s">
        <v>368</v>
      </c>
      <c r="W62" s="123" t="s">
        <v>368</v>
      </c>
      <c r="X62" s="123" t="s">
        <v>368</v>
      </c>
      <c r="Y62" s="123" t="s">
        <v>368</v>
      </c>
      <c r="Z62" s="123" t="s">
        <v>368</v>
      </c>
      <c r="AA62" s="123" t="s">
        <v>368</v>
      </c>
      <c r="AB62" s="123" t="s">
        <v>368</v>
      </c>
      <c r="AC62" s="123" t="s">
        <v>368</v>
      </c>
      <c r="AD62" s="123" t="s">
        <v>368</v>
      </c>
      <c r="AE62" s="123" t="s">
        <v>368</v>
      </c>
      <c r="AF62" s="55"/>
      <c r="AG62" s="139"/>
    </row>
    <row r="63" spans="1:33" s="35" customFormat="1" ht="94.5">
      <c r="A63" s="123" t="s">
        <v>360</v>
      </c>
      <c r="B63" s="124" t="s">
        <v>361</v>
      </c>
      <c r="C63" s="123" t="s">
        <v>275</v>
      </c>
      <c r="D63" s="123" t="s">
        <v>368</v>
      </c>
      <c r="E63" s="123" t="s">
        <v>368</v>
      </c>
      <c r="F63" s="123" t="s">
        <v>368</v>
      </c>
      <c r="G63" s="123" t="s">
        <v>368</v>
      </c>
      <c r="H63" s="123" t="s">
        <v>368</v>
      </c>
      <c r="I63" s="123" t="s">
        <v>368</v>
      </c>
      <c r="J63" s="123" t="s">
        <v>368</v>
      </c>
      <c r="K63" s="123" t="s">
        <v>368</v>
      </c>
      <c r="L63" s="123" t="s">
        <v>368</v>
      </c>
      <c r="M63" s="123" t="s">
        <v>368</v>
      </c>
      <c r="N63" s="123" t="s">
        <v>368</v>
      </c>
      <c r="O63" s="123" t="s">
        <v>368</v>
      </c>
      <c r="P63" s="123" t="s">
        <v>368</v>
      </c>
      <c r="Q63" s="123" t="s">
        <v>368</v>
      </c>
      <c r="R63" s="123" t="s">
        <v>368</v>
      </c>
      <c r="S63" s="123" t="s">
        <v>368</v>
      </c>
      <c r="T63" s="123" t="s">
        <v>368</v>
      </c>
      <c r="U63" s="123" t="s">
        <v>368</v>
      </c>
      <c r="V63" s="123" t="s">
        <v>368</v>
      </c>
      <c r="W63" s="123" t="s">
        <v>368</v>
      </c>
      <c r="X63" s="123" t="s">
        <v>368</v>
      </c>
      <c r="Y63" s="123" t="s">
        <v>368</v>
      </c>
      <c r="Z63" s="123" t="s">
        <v>368</v>
      </c>
      <c r="AA63" s="123" t="s">
        <v>368</v>
      </c>
      <c r="AB63" s="123" t="s">
        <v>368</v>
      </c>
      <c r="AC63" s="123" t="s">
        <v>368</v>
      </c>
      <c r="AD63" s="123" t="s">
        <v>368</v>
      </c>
      <c r="AE63" s="123" t="s">
        <v>368</v>
      </c>
      <c r="AF63" s="55"/>
      <c r="AG63" s="139"/>
    </row>
    <row r="64" spans="1:33" s="55" customFormat="1" ht="63">
      <c r="A64" s="239" t="s">
        <v>362</v>
      </c>
      <c r="B64" s="240" t="s">
        <v>363</v>
      </c>
      <c r="C64" s="239" t="s">
        <v>275</v>
      </c>
      <c r="D64" s="347">
        <f>D65+D67+D70+D73+D75+D78+D80+D82+D85+D88+D91+D92</f>
        <v>7.9860000000000007</v>
      </c>
      <c r="E64" s="347">
        <f t="shared" ref="E64:J64" si="7">E65+E67+E70+E73+E75+E78+E80+E82+E85+E88+E91+E92</f>
        <v>0</v>
      </c>
      <c r="F64" s="347">
        <f t="shared" si="7"/>
        <v>68.691999999999993</v>
      </c>
      <c r="G64" s="347">
        <f t="shared" si="7"/>
        <v>0</v>
      </c>
      <c r="H64" s="347">
        <f t="shared" si="7"/>
        <v>7.9169999999999998</v>
      </c>
      <c r="I64" s="347">
        <f t="shared" si="7"/>
        <v>0</v>
      </c>
      <c r="J64" s="348">
        <f t="shared" si="7"/>
        <v>16</v>
      </c>
      <c r="K64" s="349">
        <f>K65+K67++K70+K73+K75+K78+K80+K82+K85+K88+K91+K92</f>
        <v>5.5660000000000007</v>
      </c>
      <c r="L64" s="349">
        <f t="shared" ref="L64:Q64" si="8">L65+L67++L70+L73+L75+L78+L80+L82+L85+L88+L91+L92</f>
        <v>0</v>
      </c>
      <c r="M64" s="349">
        <f t="shared" si="8"/>
        <v>32.421000000000006</v>
      </c>
      <c r="N64" s="349">
        <f t="shared" si="8"/>
        <v>0</v>
      </c>
      <c r="O64" s="349">
        <f t="shared" si="8"/>
        <v>5.7919999999999998</v>
      </c>
      <c r="P64" s="349">
        <f t="shared" si="8"/>
        <v>0</v>
      </c>
      <c r="Q64" s="349">
        <f t="shared" si="8"/>
        <v>0</v>
      </c>
      <c r="R64" s="242">
        <v>2.42</v>
      </c>
      <c r="S64" s="242">
        <v>0</v>
      </c>
      <c r="T64" s="242">
        <v>36.271000000000001</v>
      </c>
      <c r="U64" s="242">
        <v>0</v>
      </c>
      <c r="V64" s="242">
        <v>2.125</v>
      </c>
      <c r="W64" s="242">
        <v>0</v>
      </c>
      <c r="X64" s="241">
        <v>16</v>
      </c>
      <c r="Y64" s="242">
        <f t="shared" ref="Y64:AE64" si="9">K64+R64</f>
        <v>7.9860000000000007</v>
      </c>
      <c r="Z64" s="242">
        <f t="shared" si="9"/>
        <v>0</v>
      </c>
      <c r="AA64" s="242">
        <f t="shared" si="9"/>
        <v>68.692000000000007</v>
      </c>
      <c r="AB64" s="242">
        <f t="shared" si="9"/>
        <v>0</v>
      </c>
      <c r="AC64" s="242">
        <f t="shared" si="9"/>
        <v>7.9169999999999998</v>
      </c>
      <c r="AD64" s="242">
        <f t="shared" si="9"/>
        <v>0</v>
      </c>
      <c r="AE64" s="241">
        <f t="shared" si="9"/>
        <v>16</v>
      </c>
    </row>
    <row r="65" spans="1:33" s="270" customFormat="1" ht="63">
      <c r="A65" s="66" t="s">
        <v>181</v>
      </c>
      <c r="B65" s="261" t="s">
        <v>458</v>
      </c>
      <c r="C65" s="271" t="s">
        <v>368</v>
      </c>
      <c r="D65" s="137">
        <f>D66</f>
        <v>0</v>
      </c>
      <c r="E65" s="137">
        <f t="shared" ref="E65:I65" si="10">E66</f>
        <v>0</v>
      </c>
      <c r="F65" s="137">
        <f t="shared" si="10"/>
        <v>7.6</v>
      </c>
      <c r="G65" s="137">
        <f t="shared" si="10"/>
        <v>0</v>
      </c>
      <c r="H65" s="137">
        <f t="shared" si="10"/>
        <v>0</v>
      </c>
      <c r="I65" s="137">
        <f t="shared" si="10"/>
        <v>0</v>
      </c>
      <c r="J65" s="137">
        <f>J66</f>
        <v>0</v>
      </c>
      <c r="K65" s="137">
        <v>0</v>
      </c>
      <c r="L65" s="137">
        <v>0</v>
      </c>
      <c r="M65" s="137">
        <v>0</v>
      </c>
      <c r="N65" s="137">
        <v>0</v>
      </c>
      <c r="O65" s="137">
        <v>0</v>
      </c>
      <c r="P65" s="137">
        <v>0</v>
      </c>
      <c r="Q65" s="137">
        <v>0</v>
      </c>
      <c r="R65" s="137">
        <v>0</v>
      </c>
      <c r="S65" s="137">
        <v>0</v>
      </c>
      <c r="T65" s="137">
        <v>7.6</v>
      </c>
      <c r="U65" s="137">
        <v>0</v>
      </c>
      <c r="V65" s="137">
        <v>0</v>
      </c>
      <c r="W65" s="137">
        <v>0</v>
      </c>
      <c r="X65" s="137">
        <v>0</v>
      </c>
      <c r="Y65" s="137">
        <f t="shared" ref="Y65:Y92" si="11">K65+R65</f>
        <v>0</v>
      </c>
      <c r="Z65" s="137">
        <f t="shared" ref="Z65:Z92" si="12">L65+S65</f>
        <v>0</v>
      </c>
      <c r="AA65" s="137">
        <f t="shared" ref="AA65:AA92" si="13">M65+T65</f>
        <v>7.6</v>
      </c>
      <c r="AB65" s="137">
        <f t="shared" ref="AB65:AB92" si="14">N65+U65</f>
        <v>0</v>
      </c>
      <c r="AC65" s="137">
        <f t="shared" ref="AC65:AC92" si="15">O65+V65</f>
        <v>0</v>
      </c>
      <c r="AD65" s="137">
        <f t="shared" ref="AD65:AD92" si="16">P65+W65</f>
        <v>0</v>
      </c>
      <c r="AE65" s="137">
        <f t="shared" ref="AE65:AE92" si="17">Q65+X65</f>
        <v>0</v>
      </c>
    </row>
    <row r="66" spans="1:33" s="35" customFormat="1" ht="173.25">
      <c r="A66" s="66" t="s">
        <v>459</v>
      </c>
      <c r="B66" s="261" t="s">
        <v>529</v>
      </c>
      <c r="C66" s="182" t="s">
        <v>368</v>
      </c>
      <c r="D66" s="137">
        <v>0</v>
      </c>
      <c r="E66" s="137">
        <v>0</v>
      </c>
      <c r="F66" s="137">
        <v>7.6</v>
      </c>
      <c r="G66" s="137">
        <v>0</v>
      </c>
      <c r="H66" s="137">
        <v>0</v>
      </c>
      <c r="I66" s="137">
        <v>0</v>
      </c>
      <c r="J66" s="137">
        <v>0</v>
      </c>
      <c r="K66" s="137"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R66" s="137">
        <v>0</v>
      </c>
      <c r="S66" s="137">
        <v>0</v>
      </c>
      <c r="T66" s="137">
        <v>7.6</v>
      </c>
      <c r="U66" s="137">
        <v>0</v>
      </c>
      <c r="V66" s="137">
        <v>0</v>
      </c>
      <c r="W66" s="137">
        <v>0</v>
      </c>
      <c r="X66" s="137">
        <v>0</v>
      </c>
      <c r="Y66" s="137">
        <f t="shared" si="11"/>
        <v>0</v>
      </c>
      <c r="Z66" s="137">
        <f t="shared" si="12"/>
        <v>0</v>
      </c>
      <c r="AA66" s="137">
        <f t="shared" si="13"/>
        <v>7.6</v>
      </c>
      <c r="AB66" s="137">
        <f t="shared" si="14"/>
        <v>0</v>
      </c>
      <c r="AC66" s="137">
        <f t="shared" si="15"/>
        <v>0</v>
      </c>
      <c r="AD66" s="137">
        <f t="shared" si="16"/>
        <v>0</v>
      </c>
      <c r="AE66" s="137">
        <f t="shared" si="17"/>
        <v>0</v>
      </c>
      <c r="AF66" s="55"/>
      <c r="AG66" s="176"/>
    </row>
    <row r="67" spans="1:33" s="270" customFormat="1" ht="63">
      <c r="A67" s="66" t="s">
        <v>461</v>
      </c>
      <c r="B67" s="257" t="s">
        <v>462</v>
      </c>
      <c r="C67" s="271" t="s">
        <v>368</v>
      </c>
      <c r="D67" s="137">
        <f>D68+D69</f>
        <v>1.113</v>
      </c>
      <c r="E67" s="137">
        <f t="shared" ref="E67:J67" si="18">E68+E69</f>
        <v>0</v>
      </c>
      <c r="F67" s="137">
        <f t="shared" si="18"/>
        <v>12.502000000000001</v>
      </c>
      <c r="G67" s="137">
        <f t="shared" si="18"/>
        <v>0</v>
      </c>
      <c r="H67" s="137">
        <f t="shared" si="18"/>
        <v>0.48</v>
      </c>
      <c r="I67" s="137">
        <f t="shared" si="18"/>
        <v>0</v>
      </c>
      <c r="J67" s="137">
        <f t="shared" si="18"/>
        <v>0</v>
      </c>
      <c r="K67" s="137">
        <v>0.76300000000000001</v>
      </c>
      <c r="L67" s="137">
        <v>0</v>
      </c>
      <c r="M67" s="137">
        <v>5.2520000000000007</v>
      </c>
      <c r="N67" s="137">
        <v>0</v>
      </c>
      <c r="O67" s="137">
        <v>0.48</v>
      </c>
      <c r="P67" s="137">
        <v>0</v>
      </c>
      <c r="Q67" s="137">
        <v>0</v>
      </c>
      <c r="R67" s="137">
        <v>0.35</v>
      </c>
      <c r="S67" s="137">
        <v>0</v>
      </c>
      <c r="T67" s="137">
        <v>7.25</v>
      </c>
      <c r="U67" s="137">
        <v>0</v>
      </c>
      <c r="V67" s="137">
        <v>0</v>
      </c>
      <c r="W67" s="137">
        <v>0</v>
      </c>
      <c r="X67" s="137">
        <v>0</v>
      </c>
      <c r="Y67" s="137">
        <f t="shared" si="11"/>
        <v>1.113</v>
      </c>
      <c r="Z67" s="137">
        <f t="shared" si="12"/>
        <v>0</v>
      </c>
      <c r="AA67" s="137">
        <f t="shared" si="13"/>
        <v>12.502000000000001</v>
      </c>
      <c r="AB67" s="137">
        <f t="shared" si="14"/>
        <v>0</v>
      </c>
      <c r="AC67" s="137">
        <f t="shared" si="15"/>
        <v>0.48</v>
      </c>
      <c r="AD67" s="137">
        <f t="shared" si="16"/>
        <v>0</v>
      </c>
      <c r="AE67" s="137">
        <f t="shared" si="17"/>
        <v>0</v>
      </c>
    </row>
    <row r="68" spans="1:33" s="35" customFormat="1" ht="152.25" customHeight="1">
      <c r="A68" s="66" t="s">
        <v>463</v>
      </c>
      <c r="B68" s="257" t="s">
        <v>464</v>
      </c>
      <c r="C68" s="182" t="s">
        <v>368</v>
      </c>
      <c r="D68" s="137">
        <v>0.76300000000000001</v>
      </c>
      <c r="E68" s="137">
        <v>0</v>
      </c>
      <c r="F68" s="137">
        <v>5.2520000000000007</v>
      </c>
      <c r="G68" s="137">
        <v>0</v>
      </c>
      <c r="H68" s="137">
        <v>0.48</v>
      </c>
      <c r="I68" s="137">
        <v>0</v>
      </c>
      <c r="J68" s="137">
        <v>0</v>
      </c>
      <c r="K68" s="137">
        <v>0.76300000000000001</v>
      </c>
      <c r="L68" s="137">
        <v>0</v>
      </c>
      <c r="M68" s="137">
        <v>5.2520000000000007</v>
      </c>
      <c r="N68" s="137">
        <v>0</v>
      </c>
      <c r="O68" s="137">
        <v>0.48</v>
      </c>
      <c r="P68" s="137">
        <v>0</v>
      </c>
      <c r="Q68" s="137">
        <v>0</v>
      </c>
      <c r="R68" s="137">
        <v>0</v>
      </c>
      <c r="S68" s="137">
        <v>0</v>
      </c>
      <c r="T68" s="137">
        <v>0</v>
      </c>
      <c r="U68" s="137">
        <v>0</v>
      </c>
      <c r="V68" s="137">
        <v>0</v>
      </c>
      <c r="W68" s="137">
        <v>0</v>
      </c>
      <c r="X68" s="137">
        <v>0</v>
      </c>
      <c r="Y68" s="137">
        <f t="shared" si="11"/>
        <v>0.76300000000000001</v>
      </c>
      <c r="Z68" s="137">
        <f t="shared" si="12"/>
        <v>0</v>
      </c>
      <c r="AA68" s="137">
        <f t="shared" si="13"/>
        <v>5.2520000000000007</v>
      </c>
      <c r="AB68" s="137">
        <f t="shared" si="14"/>
        <v>0</v>
      </c>
      <c r="AC68" s="137">
        <f t="shared" si="15"/>
        <v>0.48</v>
      </c>
      <c r="AD68" s="137">
        <f t="shared" si="16"/>
        <v>0</v>
      </c>
      <c r="AE68" s="137">
        <f t="shared" si="17"/>
        <v>0</v>
      </c>
      <c r="AF68" s="55"/>
      <c r="AG68" s="176"/>
    </row>
    <row r="69" spans="1:33" s="35" customFormat="1" ht="157.5">
      <c r="A69" s="66" t="s">
        <v>465</v>
      </c>
      <c r="B69" s="257" t="s">
        <v>466</v>
      </c>
      <c r="C69" s="182" t="s">
        <v>368</v>
      </c>
      <c r="D69" s="137">
        <v>0.35</v>
      </c>
      <c r="E69" s="137">
        <v>0</v>
      </c>
      <c r="F69" s="137">
        <v>7.25</v>
      </c>
      <c r="G69" s="137">
        <v>0</v>
      </c>
      <c r="H69" s="137">
        <v>0</v>
      </c>
      <c r="I69" s="137">
        <v>0</v>
      </c>
      <c r="J69" s="137">
        <v>0</v>
      </c>
      <c r="K69" s="137">
        <v>0</v>
      </c>
      <c r="L69" s="137">
        <v>0</v>
      </c>
      <c r="M69" s="137">
        <v>0</v>
      </c>
      <c r="N69" s="137">
        <v>0</v>
      </c>
      <c r="O69" s="137">
        <v>0</v>
      </c>
      <c r="P69" s="137">
        <v>0</v>
      </c>
      <c r="Q69" s="137">
        <v>0</v>
      </c>
      <c r="R69" s="137">
        <v>0.35</v>
      </c>
      <c r="S69" s="137">
        <v>0</v>
      </c>
      <c r="T69" s="137">
        <v>7.25</v>
      </c>
      <c r="U69" s="137">
        <v>0</v>
      </c>
      <c r="V69" s="137">
        <v>0</v>
      </c>
      <c r="W69" s="137">
        <v>0</v>
      </c>
      <c r="X69" s="137">
        <v>0</v>
      </c>
      <c r="Y69" s="137">
        <f t="shared" si="11"/>
        <v>0.35</v>
      </c>
      <c r="Z69" s="137">
        <f t="shared" si="12"/>
        <v>0</v>
      </c>
      <c r="AA69" s="137">
        <f t="shared" si="13"/>
        <v>7.25</v>
      </c>
      <c r="AB69" s="137">
        <f t="shared" si="14"/>
        <v>0</v>
      </c>
      <c r="AC69" s="137">
        <f t="shared" si="15"/>
        <v>0</v>
      </c>
      <c r="AD69" s="137">
        <f t="shared" si="16"/>
        <v>0</v>
      </c>
      <c r="AE69" s="137">
        <f t="shared" si="17"/>
        <v>0</v>
      </c>
      <c r="AF69" s="55"/>
      <c r="AG69" s="176"/>
    </row>
    <row r="70" spans="1:33" s="270" customFormat="1" ht="63">
      <c r="A70" s="66" t="s">
        <v>467</v>
      </c>
      <c r="B70" s="257" t="s">
        <v>468</v>
      </c>
      <c r="C70" s="271" t="s">
        <v>368</v>
      </c>
      <c r="D70" s="137">
        <f>D71+D72</f>
        <v>0.73000000000000009</v>
      </c>
      <c r="E70" s="137">
        <f t="shared" ref="E70:J70" si="19">E71+E72</f>
        <v>0</v>
      </c>
      <c r="F70" s="137">
        <f t="shared" si="19"/>
        <v>15.411999999999999</v>
      </c>
      <c r="G70" s="137">
        <f t="shared" si="19"/>
        <v>0</v>
      </c>
      <c r="H70" s="137">
        <f t="shared" si="19"/>
        <v>0</v>
      </c>
      <c r="I70" s="137">
        <f t="shared" si="19"/>
        <v>0</v>
      </c>
      <c r="J70" s="137">
        <f t="shared" si="19"/>
        <v>0</v>
      </c>
      <c r="K70" s="137">
        <v>0.16</v>
      </c>
      <c r="L70" s="137">
        <v>0</v>
      </c>
      <c r="M70" s="137">
        <v>4.34</v>
      </c>
      <c r="N70" s="137">
        <v>0</v>
      </c>
      <c r="O70" s="137">
        <v>0</v>
      </c>
      <c r="P70" s="137">
        <v>0</v>
      </c>
      <c r="Q70" s="137">
        <v>0</v>
      </c>
      <c r="R70" s="137">
        <v>0.57000000000000006</v>
      </c>
      <c r="S70" s="137">
        <v>0</v>
      </c>
      <c r="T70" s="137">
        <v>11.071999999999999</v>
      </c>
      <c r="U70" s="137">
        <v>0</v>
      </c>
      <c r="V70" s="137">
        <v>0</v>
      </c>
      <c r="W70" s="137">
        <v>0</v>
      </c>
      <c r="X70" s="137">
        <v>0</v>
      </c>
      <c r="Y70" s="137">
        <f t="shared" si="11"/>
        <v>0.73000000000000009</v>
      </c>
      <c r="Z70" s="137">
        <f t="shared" si="12"/>
        <v>0</v>
      </c>
      <c r="AA70" s="137">
        <f t="shared" si="13"/>
        <v>15.411999999999999</v>
      </c>
      <c r="AB70" s="137">
        <f t="shared" si="14"/>
        <v>0</v>
      </c>
      <c r="AC70" s="137">
        <f t="shared" si="15"/>
        <v>0</v>
      </c>
      <c r="AD70" s="137">
        <f t="shared" si="16"/>
        <v>0</v>
      </c>
      <c r="AE70" s="137">
        <f t="shared" si="17"/>
        <v>0</v>
      </c>
    </row>
    <row r="71" spans="1:33" s="35" customFormat="1" ht="94.5">
      <c r="A71" s="66" t="s">
        <v>469</v>
      </c>
      <c r="B71" s="257" t="s">
        <v>471</v>
      </c>
      <c r="C71" s="182" t="s">
        <v>368</v>
      </c>
      <c r="D71" s="137">
        <v>0.16</v>
      </c>
      <c r="E71" s="137">
        <v>0</v>
      </c>
      <c r="F71" s="137">
        <v>4.34</v>
      </c>
      <c r="G71" s="137">
        <v>0</v>
      </c>
      <c r="H71" s="137">
        <v>0</v>
      </c>
      <c r="I71" s="137">
        <v>0</v>
      </c>
      <c r="J71" s="137">
        <v>0</v>
      </c>
      <c r="K71" s="137">
        <v>0.16</v>
      </c>
      <c r="L71" s="137">
        <v>0</v>
      </c>
      <c r="M71" s="137">
        <v>4.34</v>
      </c>
      <c r="N71" s="137">
        <v>0</v>
      </c>
      <c r="O71" s="137">
        <v>0</v>
      </c>
      <c r="P71" s="137">
        <v>0</v>
      </c>
      <c r="Q71" s="137">
        <v>0</v>
      </c>
      <c r="R71" s="137">
        <v>0</v>
      </c>
      <c r="S71" s="137">
        <v>0</v>
      </c>
      <c r="T71" s="137">
        <v>0</v>
      </c>
      <c r="U71" s="137">
        <v>0</v>
      </c>
      <c r="V71" s="137">
        <v>0</v>
      </c>
      <c r="W71" s="137">
        <v>0</v>
      </c>
      <c r="X71" s="137">
        <v>0</v>
      </c>
      <c r="Y71" s="137">
        <f t="shared" si="11"/>
        <v>0.16</v>
      </c>
      <c r="Z71" s="137">
        <f t="shared" si="12"/>
        <v>0</v>
      </c>
      <c r="AA71" s="137">
        <f t="shared" si="13"/>
        <v>4.34</v>
      </c>
      <c r="AB71" s="137">
        <f t="shared" si="14"/>
        <v>0</v>
      </c>
      <c r="AC71" s="137">
        <f t="shared" si="15"/>
        <v>0</v>
      </c>
      <c r="AD71" s="137">
        <f t="shared" si="16"/>
        <v>0</v>
      </c>
      <c r="AE71" s="137">
        <f t="shared" si="17"/>
        <v>0</v>
      </c>
      <c r="AF71" s="55"/>
      <c r="AG71" s="176"/>
    </row>
    <row r="72" spans="1:33" s="35" customFormat="1" ht="189">
      <c r="A72" s="66" t="s">
        <v>470</v>
      </c>
      <c r="B72" s="257" t="s">
        <v>472</v>
      </c>
      <c r="C72" s="182" t="s">
        <v>368</v>
      </c>
      <c r="D72" s="137">
        <v>0.57000000000000006</v>
      </c>
      <c r="E72" s="137">
        <v>0</v>
      </c>
      <c r="F72" s="137">
        <v>11.071999999999999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R72" s="137">
        <v>0.57000000000000006</v>
      </c>
      <c r="S72" s="137">
        <v>0</v>
      </c>
      <c r="T72" s="137">
        <v>11.071999999999999</v>
      </c>
      <c r="U72" s="137">
        <v>0</v>
      </c>
      <c r="V72" s="137">
        <v>0</v>
      </c>
      <c r="W72" s="137">
        <v>0</v>
      </c>
      <c r="X72" s="137">
        <v>0</v>
      </c>
      <c r="Y72" s="137">
        <f t="shared" si="11"/>
        <v>0.57000000000000006</v>
      </c>
      <c r="Z72" s="137">
        <f t="shared" si="12"/>
        <v>0</v>
      </c>
      <c r="AA72" s="137">
        <f t="shared" si="13"/>
        <v>11.071999999999999</v>
      </c>
      <c r="AB72" s="137">
        <f t="shared" si="14"/>
        <v>0</v>
      </c>
      <c r="AC72" s="137">
        <f t="shared" si="15"/>
        <v>0</v>
      </c>
      <c r="AD72" s="137">
        <f t="shared" si="16"/>
        <v>0</v>
      </c>
      <c r="AE72" s="137">
        <f t="shared" si="17"/>
        <v>0</v>
      </c>
      <c r="AF72" s="55"/>
      <c r="AG72" s="176"/>
    </row>
    <row r="73" spans="1:33" s="270" customFormat="1" ht="47.25">
      <c r="A73" s="66" t="s">
        <v>473</v>
      </c>
      <c r="B73" s="257" t="s">
        <v>474</v>
      </c>
      <c r="C73" s="271" t="s">
        <v>368</v>
      </c>
      <c r="D73" s="137">
        <f>D74</f>
        <v>0.5</v>
      </c>
      <c r="E73" s="137">
        <f t="shared" ref="E73:J73" si="20">E74</f>
        <v>0</v>
      </c>
      <c r="F73" s="137">
        <f t="shared" si="20"/>
        <v>4.1100000000000003</v>
      </c>
      <c r="G73" s="137">
        <f t="shared" si="20"/>
        <v>0</v>
      </c>
      <c r="H73" s="137">
        <f t="shared" si="20"/>
        <v>0</v>
      </c>
      <c r="I73" s="137">
        <f t="shared" si="20"/>
        <v>0</v>
      </c>
      <c r="J73" s="137">
        <f t="shared" si="20"/>
        <v>0</v>
      </c>
      <c r="K73" s="137">
        <v>0.5</v>
      </c>
      <c r="L73" s="137">
        <v>0</v>
      </c>
      <c r="M73" s="137">
        <v>4.1100000000000003</v>
      </c>
      <c r="N73" s="137">
        <v>0</v>
      </c>
      <c r="O73" s="137">
        <v>0</v>
      </c>
      <c r="P73" s="137">
        <v>0</v>
      </c>
      <c r="Q73" s="137">
        <v>0</v>
      </c>
      <c r="R73" s="137">
        <v>0</v>
      </c>
      <c r="S73" s="137">
        <v>0</v>
      </c>
      <c r="T73" s="137">
        <v>0</v>
      </c>
      <c r="U73" s="137">
        <v>0</v>
      </c>
      <c r="V73" s="137">
        <v>0</v>
      </c>
      <c r="W73" s="137">
        <v>0</v>
      </c>
      <c r="X73" s="137">
        <v>0</v>
      </c>
      <c r="Y73" s="137">
        <f t="shared" si="11"/>
        <v>0.5</v>
      </c>
      <c r="Z73" s="137">
        <f t="shared" si="12"/>
        <v>0</v>
      </c>
      <c r="AA73" s="137">
        <f t="shared" si="13"/>
        <v>4.1100000000000003</v>
      </c>
      <c r="AB73" s="137">
        <f t="shared" si="14"/>
        <v>0</v>
      </c>
      <c r="AC73" s="137">
        <f t="shared" si="15"/>
        <v>0</v>
      </c>
      <c r="AD73" s="137">
        <f t="shared" si="16"/>
        <v>0</v>
      </c>
      <c r="AE73" s="137">
        <f t="shared" si="17"/>
        <v>0</v>
      </c>
    </row>
    <row r="74" spans="1:33" s="35" customFormat="1" ht="78.75">
      <c r="A74" s="66" t="s">
        <v>475</v>
      </c>
      <c r="B74" s="257" t="s">
        <v>476</v>
      </c>
      <c r="C74" s="182" t="s">
        <v>368</v>
      </c>
      <c r="D74" s="137">
        <v>0.5</v>
      </c>
      <c r="E74" s="137">
        <v>0</v>
      </c>
      <c r="F74" s="137">
        <v>4.1100000000000003</v>
      </c>
      <c r="G74" s="137">
        <v>0</v>
      </c>
      <c r="H74" s="137">
        <v>0</v>
      </c>
      <c r="I74" s="137">
        <v>0</v>
      </c>
      <c r="J74" s="137">
        <v>0</v>
      </c>
      <c r="K74" s="137">
        <v>0.5</v>
      </c>
      <c r="L74" s="137">
        <v>0</v>
      </c>
      <c r="M74" s="137">
        <v>4.1100000000000003</v>
      </c>
      <c r="N74" s="137">
        <v>0</v>
      </c>
      <c r="O74" s="137">
        <v>0</v>
      </c>
      <c r="P74" s="137">
        <v>0</v>
      </c>
      <c r="Q74" s="137">
        <v>0</v>
      </c>
      <c r="R74" s="137">
        <v>0</v>
      </c>
      <c r="S74" s="137">
        <v>0</v>
      </c>
      <c r="T74" s="137">
        <v>0</v>
      </c>
      <c r="U74" s="137">
        <v>0</v>
      </c>
      <c r="V74" s="137">
        <v>0</v>
      </c>
      <c r="W74" s="137">
        <v>0</v>
      </c>
      <c r="X74" s="137">
        <v>0</v>
      </c>
      <c r="Y74" s="137">
        <f t="shared" si="11"/>
        <v>0.5</v>
      </c>
      <c r="Z74" s="137">
        <f t="shared" si="12"/>
        <v>0</v>
      </c>
      <c r="AA74" s="137">
        <f t="shared" si="13"/>
        <v>4.1100000000000003</v>
      </c>
      <c r="AB74" s="137">
        <f t="shared" si="14"/>
        <v>0</v>
      </c>
      <c r="AC74" s="137">
        <f t="shared" si="15"/>
        <v>0</v>
      </c>
      <c r="AD74" s="137">
        <f t="shared" si="16"/>
        <v>0</v>
      </c>
      <c r="AE74" s="137">
        <f t="shared" si="17"/>
        <v>0</v>
      </c>
      <c r="AF74" s="55"/>
      <c r="AG74" s="176"/>
    </row>
    <row r="75" spans="1:33" s="270" customFormat="1" ht="63">
      <c r="A75" s="66" t="s">
        <v>477</v>
      </c>
      <c r="B75" s="257" t="s">
        <v>478</v>
      </c>
      <c r="C75" s="271" t="s">
        <v>368</v>
      </c>
      <c r="D75" s="137">
        <f>D76+D77</f>
        <v>0.5</v>
      </c>
      <c r="E75" s="137">
        <f t="shared" ref="E75:J75" si="21">E76+E77</f>
        <v>0</v>
      </c>
      <c r="F75" s="137">
        <f t="shared" si="21"/>
        <v>0</v>
      </c>
      <c r="G75" s="137">
        <f t="shared" si="21"/>
        <v>0</v>
      </c>
      <c r="H75" s="137">
        <f t="shared" si="21"/>
        <v>3.6639999999999997</v>
      </c>
      <c r="I75" s="137">
        <f t="shared" si="21"/>
        <v>0</v>
      </c>
      <c r="J75" s="137">
        <f t="shared" si="21"/>
        <v>0</v>
      </c>
      <c r="K75" s="137">
        <v>0</v>
      </c>
      <c r="L75" s="137">
        <v>0</v>
      </c>
      <c r="M75" s="137">
        <v>0</v>
      </c>
      <c r="N75" s="137">
        <v>0</v>
      </c>
      <c r="O75" s="137">
        <v>1.5389999999999999</v>
      </c>
      <c r="P75" s="137">
        <v>0</v>
      </c>
      <c r="Q75" s="137">
        <v>0</v>
      </c>
      <c r="R75" s="137">
        <v>0.5</v>
      </c>
      <c r="S75" s="137">
        <v>0</v>
      </c>
      <c r="T75" s="137">
        <v>0</v>
      </c>
      <c r="U75" s="137">
        <v>0</v>
      </c>
      <c r="V75" s="137">
        <v>2.125</v>
      </c>
      <c r="W75" s="137">
        <v>0</v>
      </c>
      <c r="X75" s="137">
        <v>0</v>
      </c>
      <c r="Y75" s="137">
        <f t="shared" si="11"/>
        <v>0.5</v>
      </c>
      <c r="Z75" s="137">
        <f t="shared" si="12"/>
        <v>0</v>
      </c>
      <c r="AA75" s="137">
        <f t="shared" si="13"/>
        <v>0</v>
      </c>
      <c r="AB75" s="137">
        <f t="shared" si="14"/>
        <v>0</v>
      </c>
      <c r="AC75" s="137">
        <f t="shared" si="15"/>
        <v>3.6639999999999997</v>
      </c>
      <c r="AD75" s="137">
        <f t="shared" si="16"/>
        <v>0</v>
      </c>
      <c r="AE75" s="137">
        <f t="shared" si="17"/>
        <v>0</v>
      </c>
    </row>
    <row r="76" spans="1:33" s="35" customFormat="1" ht="90" customHeight="1">
      <c r="A76" s="66" t="s">
        <v>479</v>
      </c>
      <c r="B76" s="257" t="s">
        <v>481</v>
      </c>
      <c r="C76" s="182" t="s">
        <v>368</v>
      </c>
      <c r="D76" s="137">
        <v>0</v>
      </c>
      <c r="E76" s="137">
        <v>0</v>
      </c>
      <c r="F76" s="137">
        <v>0</v>
      </c>
      <c r="G76" s="137">
        <v>0</v>
      </c>
      <c r="H76" s="137">
        <v>1.5389999999999999</v>
      </c>
      <c r="I76" s="137">
        <v>0</v>
      </c>
      <c r="J76" s="137">
        <v>0</v>
      </c>
      <c r="K76" s="137">
        <v>0</v>
      </c>
      <c r="L76" s="137">
        <v>0</v>
      </c>
      <c r="M76" s="137">
        <v>0</v>
      </c>
      <c r="N76" s="137">
        <v>0</v>
      </c>
      <c r="O76" s="137">
        <v>1.5389999999999999</v>
      </c>
      <c r="P76" s="137">
        <v>0</v>
      </c>
      <c r="Q76" s="137">
        <v>0</v>
      </c>
      <c r="R76" s="137">
        <v>0</v>
      </c>
      <c r="S76" s="137">
        <v>0</v>
      </c>
      <c r="T76" s="137">
        <v>0</v>
      </c>
      <c r="U76" s="137">
        <v>0</v>
      </c>
      <c r="V76" s="137">
        <v>0</v>
      </c>
      <c r="W76" s="137">
        <v>0</v>
      </c>
      <c r="X76" s="137">
        <v>0</v>
      </c>
      <c r="Y76" s="137">
        <f t="shared" si="11"/>
        <v>0</v>
      </c>
      <c r="Z76" s="137">
        <f t="shared" si="12"/>
        <v>0</v>
      </c>
      <c r="AA76" s="137">
        <f t="shared" si="13"/>
        <v>0</v>
      </c>
      <c r="AB76" s="137">
        <f t="shared" si="14"/>
        <v>0</v>
      </c>
      <c r="AC76" s="137">
        <f t="shared" si="15"/>
        <v>1.5389999999999999</v>
      </c>
      <c r="AD76" s="137">
        <f t="shared" si="16"/>
        <v>0</v>
      </c>
      <c r="AE76" s="137">
        <f t="shared" si="17"/>
        <v>0</v>
      </c>
      <c r="AF76" s="55"/>
      <c r="AG76" s="176"/>
    </row>
    <row r="77" spans="1:33" s="35" customFormat="1" ht="78.75">
      <c r="A77" s="66" t="s">
        <v>480</v>
      </c>
      <c r="B77" s="257" t="s">
        <v>482</v>
      </c>
      <c r="C77" s="182" t="s">
        <v>368</v>
      </c>
      <c r="D77" s="137">
        <v>0.5</v>
      </c>
      <c r="E77" s="137">
        <v>0</v>
      </c>
      <c r="F77" s="137">
        <v>0</v>
      </c>
      <c r="G77" s="137">
        <v>0</v>
      </c>
      <c r="H77" s="137">
        <v>2.125</v>
      </c>
      <c r="I77" s="137">
        <v>0</v>
      </c>
      <c r="J77" s="137">
        <v>0</v>
      </c>
      <c r="K77" s="137">
        <v>0</v>
      </c>
      <c r="L77" s="137">
        <v>0</v>
      </c>
      <c r="M77" s="137">
        <v>0</v>
      </c>
      <c r="N77" s="137">
        <v>0</v>
      </c>
      <c r="O77" s="137">
        <v>0</v>
      </c>
      <c r="P77" s="137">
        <v>0</v>
      </c>
      <c r="Q77" s="137">
        <v>0</v>
      </c>
      <c r="R77" s="137">
        <v>0.5</v>
      </c>
      <c r="S77" s="137">
        <v>0</v>
      </c>
      <c r="T77" s="137">
        <v>0</v>
      </c>
      <c r="U77" s="137">
        <v>0</v>
      </c>
      <c r="V77" s="137">
        <v>2.125</v>
      </c>
      <c r="W77" s="137">
        <v>0</v>
      </c>
      <c r="X77" s="137">
        <v>0</v>
      </c>
      <c r="Y77" s="137">
        <f t="shared" si="11"/>
        <v>0.5</v>
      </c>
      <c r="Z77" s="137">
        <f t="shared" si="12"/>
        <v>0</v>
      </c>
      <c r="AA77" s="137">
        <f t="shared" si="13"/>
        <v>0</v>
      </c>
      <c r="AB77" s="137">
        <f t="shared" si="14"/>
        <v>0</v>
      </c>
      <c r="AC77" s="137">
        <f t="shared" si="15"/>
        <v>2.125</v>
      </c>
      <c r="AD77" s="137">
        <f t="shared" si="16"/>
        <v>0</v>
      </c>
      <c r="AE77" s="137">
        <f t="shared" si="17"/>
        <v>0</v>
      </c>
      <c r="AF77" s="55"/>
      <c r="AG77" s="176"/>
    </row>
    <row r="78" spans="1:33" s="270" customFormat="1" ht="47.25">
      <c r="A78" s="66" t="s">
        <v>483</v>
      </c>
      <c r="B78" s="257" t="s">
        <v>484</v>
      </c>
      <c r="C78" s="271" t="s">
        <v>368</v>
      </c>
      <c r="D78" s="137">
        <f>D79</f>
        <v>1.07</v>
      </c>
      <c r="E78" s="137">
        <f t="shared" ref="E78:J78" si="22">E79</f>
        <v>0</v>
      </c>
      <c r="F78" s="137">
        <f t="shared" si="22"/>
        <v>5.71</v>
      </c>
      <c r="G78" s="137">
        <f t="shared" si="22"/>
        <v>0</v>
      </c>
      <c r="H78" s="137">
        <f t="shared" si="22"/>
        <v>0</v>
      </c>
      <c r="I78" s="137">
        <f t="shared" si="22"/>
        <v>0</v>
      </c>
      <c r="J78" s="137">
        <f t="shared" si="22"/>
        <v>0</v>
      </c>
      <c r="K78" s="137">
        <v>1.07</v>
      </c>
      <c r="L78" s="137">
        <v>0</v>
      </c>
      <c r="M78" s="137">
        <v>5.71</v>
      </c>
      <c r="N78" s="137">
        <v>0</v>
      </c>
      <c r="O78" s="137">
        <v>0</v>
      </c>
      <c r="P78" s="137">
        <v>0</v>
      </c>
      <c r="Q78" s="137">
        <v>0</v>
      </c>
      <c r="R78" s="137">
        <v>0</v>
      </c>
      <c r="S78" s="137">
        <v>0</v>
      </c>
      <c r="T78" s="137">
        <v>0</v>
      </c>
      <c r="U78" s="137">
        <v>0</v>
      </c>
      <c r="V78" s="137">
        <v>0</v>
      </c>
      <c r="W78" s="137">
        <v>0</v>
      </c>
      <c r="X78" s="137">
        <v>0</v>
      </c>
      <c r="Y78" s="137">
        <f t="shared" si="11"/>
        <v>1.07</v>
      </c>
      <c r="Z78" s="137">
        <f t="shared" si="12"/>
        <v>0</v>
      </c>
      <c r="AA78" s="137">
        <f t="shared" si="13"/>
        <v>5.71</v>
      </c>
      <c r="AB78" s="137">
        <f t="shared" si="14"/>
        <v>0</v>
      </c>
      <c r="AC78" s="137">
        <f t="shared" si="15"/>
        <v>0</v>
      </c>
      <c r="AD78" s="137">
        <f t="shared" si="16"/>
        <v>0</v>
      </c>
      <c r="AE78" s="137">
        <f t="shared" si="17"/>
        <v>0</v>
      </c>
    </row>
    <row r="79" spans="1:33" s="35" customFormat="1" ht="126">
      <c r="A79" s="66" t="s">
        <v>485</v>
      </c>
      <c r="B79" s="257" t="s">
        <v>527</v>
      </c>
      <c r="C79" s="182" t="s">
        <v>368</v>
      </c>
      <c r="D79" s="137">
        <v>1.07</v>
      </c>
      <c r="E79" s="137">
        <v>0</v>
      </c>
      <c r="F79" s="137">
        <v>5.71</v>
      </c>
      <c r="G79" s="137">
        <v>0</v>
      </c>
      <c r="H79" s="137">
        <v>0</v>
      </c>
      <c r="I79" s="137">
        <v>0</v>
      </c>
      <c r="J79" s="137">
        <v>0</v>
      </c>
      <c r="K79" s="137">
        <v>1.07</v>
      </c>
      <c r="L79" s="137">
        <v>0</v>
      </c>
      <c r="M79" s="137">
        <v>5.71</v>
      </c>
      <c r="N79" s="137">
        <v>0</v>
      </c>
      <c r="O79" s="137">
        <v>0</v>
      </c>
      <c r="P79" s="137">
        <v>0</v>
      </c>
      <c r="Q79" s="137">
        <v>0</v>
      </c>
      <c r="R79" s="137">
        <v>0</v>
      </c>
      <c r="S79" s="137">
        <v>0</v>
      </c>
      <c r="T79" s="137">
        <v>0</v>
      </c>
      <c r="U79" s="137">
        <v>0</v>
      </c>
      <c r="V79" s="137">
        <v>0</v>
      </c>
      <c r="W79" s="137">
        <v>0</v>
      </c>
      <c r="X79" s="137">
        <v>0</v>
      </c>
      <c r="Y79" s="137">
        <f t="shared" si="11"/>
        <v>1.07</v>
      </c>
      <c r="Z79" s="137">
        <f t="shared" si="12"/>
        <v>0</v>
      </c>
      <c r="AA79" s="137">
        <f t="shared" si="13"/>
        <v>5.71</v>
      </c>
      <c r="AB79" s="137">
        <f t="shared" si="14"/>
        <v>0</v>
      </c>
      <c r="AC79" s="137">
        <f t="shared" si="15"/>
        <v>0</v>
      </c>
      <c r="AD79" s="137">
        <f t="shared" si="16"/>
        <v>0</v>
      </c>
      <c r="AE79" s="137">
        <f t="shared" si="17"/>
        <v>0</v>
      </c>
      <c r="AF79" s="55"/>
      <c r="AG79" s="176"/>
    </row>
    <row r="80" spans="1:33" s="270" customFormat="1" ht="47.25">
      <c r="A80" s="66" t="s">
        <v>487</v>
      </c>
      <c r="B80" s="257" t="s">
        <v>488</v>
      </c>
      <c r="C80" s="271" t="s">
        <v>368</v>
      </c>
      <c r="D80" s="137">
        <f>D81</f>
        <v>2.41</v>
      </c>
      <c r="E80" s="137">
        <f t="shared" ref="E80:J80" si="23">E81</f>
        <v>0</v>
      </c>
      <c r="F80" s="137">
        <f t="shared" si="23"/>
        <v>6.3179999999999996</v>
      </c>
      <c r="G80" s="137">
        <f t="shared" si="23"/>
        <v>0</v>
      </c>
      <c r="H80" s="137">
        <f t="shared" si="23"/>
        <v>0.17299999999999999</v>
      </c>
      <c r="I80" s="137">
        <f t="shared" si="23"/>
        <v>0</v>
      </c>
      <c r="J80" s="137">
        <f t="shared" si="23"/>
        <v>0</v>
      </c>
      <c r="K80" s="137">
        <v>2.41</v>
      </c>
      <c r="L80" s="137">
        <v>0</v>
      </c>
      <c r="M80" s="137">
        <v>6.3179999999999996</v>
      </c>
      <c r="N80" s="137">
        <v>0</v>
      </c>
      <c r="O80" s="137">
        <v>0.17299999999999999</v>
      </c>
      <c r="P80" s="137">
        <v>0</v>
      </c>
      <c r="Q80" s="137">
        <v>0</v>
      </c>
      <c r="R80" s="137">
        <v>0</v>
      </c>
      <c r="S80" s="137">
        <v>0</v>
      </c>
      <c r="T80" s="137">
        <v>0</v>
      </c>
      <c r="U80" s="137">
        <v>0</v>
      </c>
      <c r="V80" s="137">
        <v>0</v>
      </c>
      <c r="W80" s="137">
        <v>0</v>
      </c>
      <c r="X80" s="137">
        <v>0</v>
      </c>
      <c r="Y80" s="137">
        <f t="shared" si="11"/>
        <v>2.41</v>
      </c>
      <c r="Z80" s="137">
        <f t="shared" si="12"/>
        <v>0</v>
      </c>
      <c r="AA80" s="137">
        <f t="shared" si="13"/>
        <v>6.3179999999999996</v>
      </c>
      <c r="AB80" s="137">
        <f t="shared" si="14"/>
        <v>0</v>
      </c>
      <c r="AC80" s="137">
        <f t="shared" si="15"/>
        <v>0.17299999999999999</v>
      </c>
      <c r="AD80" s="137">
        <f t="shared" si="16"/>
        <v>0</v>
      </c>
      <c r="AE80" s="137">
        <f t="shared" si="17"/>
        <v>0</v>
      </c>
    </row>
    <row r="81" spans="1:33" s="35" customFormat="1" ht="204.75">
      <c r="A81" s="66" t="s">
        <v>489</v>
      </c>
      <c r="B81" s="258" t="s">
        <v>528</v>
      </c>
      <c r="C81" s="182" t="s">
        <v>368</v>
      </c>
      <c r="D81" s="137">
        <v>2.41</v>
      </c>
      <c r="E81" s="137">
        <v>0</v>
      </c>
      <c r="F81" s="137">
        <v>6.3179999999999996</v>
      </c>
      <c r="G81" s="137">
        <v>0</v>
      </c>
      <c r="H81" s="137">
        <v>0.17299999999999999</v>
      </c>
      <c r="I81" s="137">
        <v>0</v>
      </c>
      <c r="J81" s="137">
        <v>0</v>
      </c>
      <c r="K81" s="137">
        <v>2.41</v>
      </c>
      <c r="L81" s="137">
        <v>0</v>
      </c>
      <c r="M81" s="137">
        <v>6.3179999999999996</v>
      </c>
      <c r="N81" s="137">
        <v>0</v>
      </c>
      <c r="O81" s="137">
        <v>0.17299999999999999</v>
      </c>
      <c r="P81" s="137">
        <v>0</v>
      </c>
      <c r="Q81" s="137">
        <v>0</v>
      </c>
      <c r="R81" s="137">
        <v>0</v>
      </c>
      <c r="S81" s="137">
        <v>0</v>
      </c>
      <c r="T81" s="137">
        <v>0</v>
      </c>
      <c r="U81" s="137">
        <v>0</v>
      </c>
      <c r="V81" s="137">
        <v>0</v>
      </c>
      <c r="W81" s="137">
        <v>0</v>
      </c>
      <c r="X81" s="137">
        <v>0</v>
      </c>
      <c r="Y81" s="137">
        <f t="shared" si="11"/>
        <v>2.41</v>
      </c>
      <c r="Z81" s="137">
        <f t="shared" si="12"/>
        <v>0</v>
      </c>
      <c r="AA81" s="137">
        <f t="shared" si="13"/>
        <v>6.3179999999999996</v>
      </c>
      <c r="AB81" s="137">
        <f t="shared" si="14"/>
        <v>0</v>
      </c>
      <c r="AC81" s="137">
        <f t="shared" si="15"/>
        <v>0.17299999999999999</v>
      </c>
      <c r="AD81" s="137">
        <f t="shared" si="16"/>
        <v>0</v>
      </c>
      <c r="AE81" s="137">
        <f t="shared" si="17"/>
        <v>0</v>
      </c>
      <c r="AF81" s="55"/>
      <c r="AG81" s="176"/>
    </row>
    <row r="82" spans="1:33" s="270" customFormat="1" ht="47.25">
      <c r="A82" s="66" t="s">
        <v>491</v>
      </c>
      <c r="B82" s="257" t="s">
        <v>492</v>
      </c>
      <c r="C82" s="271" t="s">
        <v>368</v>
      </c>
      <c r="D82" s="137">
        <f>D83+D84</f>
        <v>0.5</v>
      </c>
      <c r="E82" s="137">
        <f t="shared" ref="E82:J82" si="24">E83+E84</f>
        <v>0</v>
      </c>
      <c r="F82" s="137">
        <f t="shared" si="24"/>
        <v>5.1689999999999996</v>
      </c>
      <c r="G82" s="137">
        <f t="shared" si="24"/>
        <v>0</v>
      </c>
      <c r="H82" s="137">
        <f t="shared" si="24"/>
        <v>0</v>
      </c>
      <c r="I82" s="137">
        <f t="shared" si="24"/>
        <v>0</v>
      </c>
      <c r="J82" s="137">
        <f t="shared" si="24"/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R82" s="137">
        <v>0.5</v>
      </c>
      <c r="S82" s="137">
        <v>0</v>
      </c>
      <c r="T82" s="137">
        <v>5.1689999999999996</v>
      </c>
      <c r="U82" s="137">
        <v>0</v>
      </c>
      <c r="V82" s="137">
        <v>0</v>
      </c>
      <c r="W82" s="137">
        <v>0</v>
      </c>
      <c r="X82" s="137">
        <v>0</v>
      </c>
      <c r="Y82" s="137">
        <f t="shared" si="11"/>
        <v>0.5</v>
      </c>
      <c r="Z82" s="137">
        <f t="shared" si="12"/>
        <v>0</v>
      </c>
      <c r="AA82" s="137">
        <f t="shared" si="13"/>
        <v>5.1689999999999996</v>
      </c>
      <c r="AB82" s="137">
        <f t="shared" si="14"/>
        <v>0</v>
      </c>
      <c r="AC82" s="137">
        <f t="shared" si="15"/>
        <v>0</v>
      </c>
      <c r="AD82" s="137">
        <f t="shared" si="16"/>
        <v>0</v>
      </c>
      <c r="AE82" s="137">
        <f t="shared" si="17"/>
        <v>0</v>
      </c>
    </row>
    <row r="83" spans="1:33" s="35" customFormat="1" ht="47.25">
      <c r="A83" s="66" t="s">
        <v>493</v>
      </c>
      <c r="B83" s="257" t="s">
        <v>495</v>
      </c>
      <c r="C83" s="182" t="s">
        <v>368</v>
      </c>
      <c r="D83" s="137">
        <v>0</v>
      </c>
      <c r="E83" s="137">
        <v>0</v>
      </c>
      <c r="F83" s="137">
        <v>0</v>
      </c>
      <c r="G83" s="137">
        <v>0</v>
      </c>
      <c r="H83" s="137">
        <v>0</v>
      </c>
      <c r="I83" s="137">
        <v>0</v>
      </c>
      <c r="J83" s="137">
        <v>0</v>
      </c>
      <c r="K83" s="137">
        <v>0</v>
      </c>
      <c r="L83" s="137">
        <v>0</v>
      </c>
      <c r="M83" s="137">
        <v>0</v>
      </c>
      <c r="N83" s="137">
        <v>0</v>
      </c>
      <c r="O83" s="137">
        <v>0</v>
      </c>
      <c r="P83" s="137">
        <v>0</v>
      </c>
      <c r="Q83" s="137">
        <v>0</v>
      </c>
      <c r="R83" s="137">
        <v>0</v>
      </c>
      <c r="S83" s="137">
        <v>0</v>
      </c>
      <c r="T83" s="137">
        <v>0</v>
      </c>
      <c r="U83" s="137">
        <v>0</v>
      </c>
      <c r="V83" s="137">
        <v>0</v>
      </c>
      <c r="W83" s="137">
        <v>0</v>
      </c>
      <c r="X83" s="137">
        <v>0</v>
      </c>
      <c r="Y83" s="137">
        <f t="shared" si="11"/>
        <v>0</v>
      </c>
      <c r="Z83" s="137">
        <f t="shared" si="12"/>
        <v>0</v>
      </c>
      <c r="AA83" s="137">
        <f t="shared" si="13"/>
        <v>0</v>
      </c>
      <c r="AB83" s="137">
        <f t="shared" si="14"/>
        <v>0</v>
      </c>
      <c r="AC83" s="137">
        <f t="shared" si="15"/>
        <v>0</v>
      </c>
      <c r="AD83" s="137">
        <f t="shared" si="16"/>
        <v>0</v>
      </c>
      <c r="AE83" s="137">
        <f t="shared" si="17"/>
        <v>0</v>
      </c>
      <c r="AF83" s="55"/>
      <c r="AG83" s="176"/>
    </row>
    <row r="84" spans="1:33" s="35" customFormat="1" ht="126">
      <c r="A84" s="66" t="s">
        <v>494</v>
      </c>
      <c r="B84" s="257" t="s">
        <v>525</v>
      </c>
      <c r="C84" s="182" t="s">
        <v>368</v>
      </c>
      <c r="D84" s="137">
        <v>0.5</v>
      </c>
      <c r="E84" s="137">
        <v>0</v>
      </c>
      <c r="F84" s="137">
        <v>5.1689999999999996</v>
      </c>
      <c r="G84" s="137">
        <v>0</v>
      </c>
      <c r="H84" s="137">
        <v>0</v>
      </c>
      <c r="I84" s="137">
        <v>0</v>
      </c>
      <c r="J84" s="137">
        <v>0</v>
      </c>
      <c r="K84" s="137"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R84" s="137">
        <v>0.5</v>
      </c>
      <c r="S84" s="137">
        <v>0</v>
      </c>
      <c r="T84" s="137">
        <v>5.1689999999999996</v>
      </c>
      <c r="U84" s="137">
        <v>0</v>
      </c>
      <c r="V84" s="137">
        <v>0</v>
      </c>
      <c r="W84" s="137">
        <v>0</v>
      </c>
      <c r="X84" s="137">
        <v>0</v>
      </c>
      <c r="Y84" s="137">
        <f t="shared" si="11"/>
        <v>0.5</v>
      </c>
      <c r="Z84" s="137">
        <f t="shared" si="12"/>
        <v>0</v>
      </c>
      <c r="AA84" s="137">
        <f t="shared" si="13"/>
        <v>5.1689999999999996</v>
      </c>
      <c r="AB84" s="137">
        <f t="shared" si="14"/>
        <v>0</v>
      </c>
      <c r="AC84" s="137">
        <f t="shared" si="15"/>
        <v>0</v>
      </c>
      <c r="AD84" s="137">
        <f t="shared" si="16"/>
        <v>0</v>
      </c>
      <c r="AE84" s="137">
        <f t="shared" si="17"/>
        <v>0</v>
      </c>
      <c r="AF84" s="55"/>
      <c r="AG84" s="176"/>
    </row>
    <row r="85" spans="1:33" s="270" customFormat="1" ht="47.25">
      <c r="A85" s="66" t="s">
        <v>497</v>
      </c>
      <c r="B85" s="257" t="s">
        <v>498</v>
      </c>
      <c r="C85" s="271" t="s">
        <v>368</v>
      </c>
      <c r="D85" s="137">
        <f>D86+D87</f>
        <v>0.66300000000000003</v>
      </c>
      <c r="E85" s="137">
        <f t="shared" ref="E85:J85" si="25">E86+E87</f>
        <v>0</v>
      </c>
      <c r="F85" s="137">
        <f t="shared" si="25"/>
        <v>11.870999999999999</v>
      </c>
      <c r="G85" s="137">
        <f t="shared" si="25"/>
        <v>0</v>
      </c>
      <c r="H85" s="137">
        <f t="shared" si="25"/>
        <v>0</v>
      </c>
      <c r="I85" s="137">
        <f t="shared" si="25"/>
        <v>0</v>
      </c>
      <c r="J85" s="137">
        <f t="shared" si="25"/>
        <v>0</v>
      </c>
      <c r="K85" s="137">
        <v>0.16300000000000001</v>
      </c>
      <c r="L85" s="137">
        <v>0</v>
      </c>
      <c r="M85" s="137">
        <v>6.6909999999999998</v>
      </c>
      <c r="N85" s="137">
        <v>0</v>
      </c>
      <c r="O85" s="137">
        <v>0</v>
      </c>
      <c r="P85" s="137">
        <v>0</v>
      </c>
      <c r="Q85" s="137">
        <v>0</v>
      </c>
      <c r="R85" s="137">
        <v>0.5</v>
      </c>
      <c r="S85" s="137">
        <v>0</v>
      </c>
      <c r="T85" s="137">
        <v>5.18</v>
      </c>
      <c r="U85" s="137">
        <v>0</v>
      </c>
      <c r="V85" s="137">
        <v>0</v>
      </c>
      <c r="W85" s="137">
        <v>0</v>
      </c>
      <c r="X85" s="137">
        <v>0</v>
      </c>
      <c r="Y85" s="137">
        <f t="shared" si="11"/>
        <v>0.66300000000000003</v>
      </c>
      <c r="Z85" s="137">
        <f t="shared" si="12"/>
        <v>0</v>
      </c>
      <c r="AA85" s="137">
        <f t="shared" si="13"/>
        <v>11.870999999999999</v>
      </c>
      <c r="AB85" s="137">
        <f t="shared" si="14"/>
        <v>0</v>
      </c>
      <c r="AC85" s="137">
        <f t="shared" si="15"/>
        <v>0</v>
      </c>
      <c r="AD85" s="137">
        <f t="shared" si="16"/>
        <v>0</v>
      </c>
      <c r="AE85" s="137">
        <f t="shared" si="17"/>
        <v>0</v>
      </c>
    </row>
    <row r="86" spans="1:33" s="35" customFormat="1" ht="94.5">
      <c r="A86" s="66" t="s">
        <v>499</v>
      </c>
      <c r="B86" s="257" t="s">
        <v>521</v>
      </c>
      <c r="C86" s="182" t="s">
        <v>368</v>
      </c>
      <c r="D86" s="137">
        <v>0.16300000000000001</v>
      </c>
      <c r="E86" s="137">
        <v>0</v>
      </c>
      <c r="F86" s="137">
        <v>6.6909999999999998</v>
      </c>
      <c r="G86" s="137">
        <v>0</v>
      </c>
      <c r="H86" s="137">
        <v>0</v>
      </c>
      <c r="I86" s="137">
        <v>0</v>
      </c>
      <c r="J86" s="137">
        <v>0</v>
      </c>
      <c r="K86" s="137">
        <v>0.16300000000000001</v>
      </c>
      <c r="L86" s="137">
        <v>0</v>
      </c>
      <c r="M86" s="137">
        <v>6.6909999999999998</v>
      </c>
      <c r="N86" s="137">
        <v>0</v>
      </c>
      <c r="O86" s="137">
        <v>0</v>
      </c>
      <c r="P86" s="137">
        <v>0</v>
      </c>
      <c r="Q86" s="137">
        <v>0</v>
      </c>
      <c r="R86" s="137">
        <v>0</v>
      </c>
      <c r="S86" s="137">
        <v>0</v>
      </c>
      <c r="T86" s="137">
        <v>0</v>
      </c>
      <c r="U86" s="137">
        <v>0</v>
      </c>
      <c r="V86" s="137">
        <v>0</v>
      </c>
      <c r="W86" s="137">
        <v>0</v>
      </c>
      <c r="X86" s="137">
        <v>0</v>
      </c>
      <c r="Y86" s="137">
        <f t="shared" si="11"/>
        <v>0.16300000000000001</v>
      </c>
      <c r="Z86" s="137">
        <f t="shared" si="12"/>
        <v>0</v>
      </c>
      <c r="AA86" s="137">
        <f t="shared" si="13"/>
        <v>6.6909999999999998</v>
      </c>
      <c r="AB86" s="137">
        <f t="shared" si="14"/>
        <v>0</v>
      </c>
      <c r="AC86" s="137">
        <f t="shared" si="15"/>
        <v>0</v>
      </c>
      <c r="AD86" s="137">
        <f t="shared" si="16"/>
        <v>0</v>
      </c>
      <c r="AE86" s="137">
        <f t="shared" si="17"/>
        <v>0</v>
      </c>
      <c r="AF86" s="55"/>
      <c r="AG86" s="176"/>
    </row>
    <row r="87" spans="1:33" s="35" customFormat="1" ht="126">
      <c r="A87" s="66" t="s">
        <v>501</v>
      </c>
      <c r="B87" s="257" t="s">
        <v>502</v>
      </c>
      <c r="C87" s="182" t="s">
        <v>368</v>
      </c>
      <c r="D87" s="137">
        <v>0.5</v>
      </c>
      <c r="E87" s="137">
        <v>0</v>
      </c>
      <c r="F87" s="137">
        <v>5.18</v>
      </c>
      <c r="G87" s="137">
        <v>0</v>
      </c>
      <c r="H87" s="137">
        <v>0</v>
      </c>
      <c r="I87" s="137">
        <v>0</v>
      </c>
      <c r="J87" s="137">
        <v>0</v>
      </c>
      <c r="K87" s="137">
        <v>0</v>
      </c>
      <c r="L87" s="137">
        <v>0</v>
      </c>
      <c r="M87" s="137">
        <v>0</v>
      </c>
      <c r="N87" s="137">
        <v>0</v>
      </c>
      <c r="O87" s="137">
        <v>0</v>
      </c>
      <c r="P87" s="137">
        <v>0</v>
      </c>
      <c r="Q87" s="137">
        <v>0</v>
      </c>
      <c r="R87" s="137">
        <v>0.5</v>
      </c>
      <c r="S87" s="137">
        <v>0</v>
      </c>
      <c r="T87" s="137">
        <v>5.18</v>
      </c>
      <c r="U87" s="137">
        <v>0</v>
      </c>
      <c r="V87" s="137">
        <v>0</v>
      </c>
      <c r="W87" s="137">
        <v>0</v>
      </c>
      <c r="X87" s="137">
        <v>0</v>
      </c>
      <c r="Y87" s="137">
        <f t="shared" si="11"/>
        <v>0.5</v>
      </c>
      <c r="Z87" s="137">
        <f t="shared" si="12"/>
        <v>0</v>
      </c>
      <c r="AA87" s="137">
        <f t="shared" si="13"/>
        <v>5.18</v>
      </c>
      <c r="AB87" s="137">
        <f t="shared" si="14"/>
        <v>0</v>
      </c>
      <c r="AC87" s="137">
        <f t="shared" si="15"/>
        <v>0</v>
      </c>
      <c r="AD87" s="137">
        <f t="shared" si="16"/>
        <v>0</v>
      </c>
      <c r="AE87" s="137">
        <f t="shared" si="17"/>
        <v>0</v>
      </c>
      <c r="AF87" s="55"/>
      <c r="AG87" s="176"/>
    </row>
    <row r="88" spans="1:33" s="270" customFormat="1" ht="173.25">
      <c r="A88" s="66" t="s">
        <v>503</v>
      </c>
      <c r="B88" s="257" t="s">
        <v>504</v>
      </c>
      <c r="C88" s="271" t="s">
        <v>368</v>
      </c>
      <c r="D88" s="137">
        <f>D89+D90</f>
        <v>0</v>
      </c>
      <c r="E88" s="137">
        <f t="shared" ref="E88:J88" si="26">E89+E90</f>
        <v>0</v>
      </c>
      <c r="F88" s="137">
        <f t="shared" si="26"/>
        <v>0</v>
      </c>
      <c r="G88" s="137">
        <f t="shared" si="26"/>
        <v>0</v>
      </c>
      <c r="H88" s="137">
        <f t="shared" si="26"/>
        <v>3.6</v>
      </c>
      <c r="I88" s="137">
        <f t="shared" si="26"/>
        <v>0</v>
      </c>
      <c r="J88" s="228">
        <f t="shared" si="26"/>
        <v>16</v>
      </c>
      <c r="K88" s="137">
        <v>0</v>
      </c>
      <c r="L88" s="137">
        <v>0</v>
      </c>
      <c r="M88" s="137">
        <v>0</v>
      </c>
      <c r="N88" s="137">
        <v>0</v>
      </c>
      <c r="O88" s="137">
        <v>3.6</v>
      </c>
      <c r="P88" s="137">
        <v>0</v>
      </c>
      <c r="Q88" s="137">
        <v>0</v>
      </c>
      <c r="R88" s="137">
        <v>0</v>
      </c>
      <c r="S88" s="137">
        <v>0</v>
      </c>
      <c r="T88" s="137">
        <v>0</v>
      </c>
      <c r="U88" s="137">
        <v>0</v>
      </c>
      <c r="V88" s="137">
        <v>0</v>
      </c>
      <c r="W88" s="137">
        <v>0</v>
      </c>
      <c r="X88" s="137">
        <v>16</v>
      </c>
      <c r="Y88" s="137">
        <f t="shared" si="11"/>
        <v>0</v>
      </c>
      <c r="Z88" s="137">
        <f t="shared" si="12"/>
        <v>0</v>
      </c>
      <c r="AA88" s="137">
        <f t="shared" si="13"/>
        <v>0</v>
      </c>
      <c r="AB88" s="137">
        <f t="shared" si="14"/>
        <v>0</v>
      </c>
      <c r="AC88" s="137">
        <f t="shared" si="15"/>
        <v>3.6</v>
      </c>
      <c r="AD88" s="137">
        <f t="shared" si="16"/>
        <v>0</v>
      </c>
      <c r="AE88" s="137">
        <f t="shared" si="17"/>
        <v>16</v>
      </c>
    </row>
    <row r="89" spans="1:33" s="35" customFormat="1" ht="78.75">
      <c r="A89" s="66" t="s">
        <v>505</v>
      </c>
      <c r="B89" s="257" t="s">
        <v>507</v>
      </c>
      <c r="C89" s="182" t="s">
        <v>368</v>
      </c>
      <c r="D89" s="137">
        <v>0</v>
      </c>
      <c r="E89" s="137">
        <v>0</v>
      </c>
      <c r="F89" s="137">
        <v>0</v>
      </c>
      <c r="G89" s="137">
        <v>0</v>
      </c>
      <c r="H89" s="137">
        <v>3.6</v>
      </c>
      <c r="I89" s="137">
        <v>0</v>
      </c>
      <c r="J89" s="137">
        <v>0</v>
      </c>
      <c r="K89" s="137">
        <v>0</v>
      </c>
      <c r="L89" s="137">
        <v>0</v>
      </c>
      <c r="M89" s="137">
        <v>0</v>
      </c>
      <c r="N89" s="137">
        <v>0</v>
      </c>
      <c r="O89" s="137">
        <v>3.6</v>
      </c>
      <c r="P89" s="137">
        <v>0</v>
      </c>
      <c r="Q89" s="137">
        <v>0</v>
      </c>
      <c r="R89" s="137">
        <v>0</v>
      </c>
      <c r="S89" s="137">
        <v>0</v>
      </c>
      <c r="T89" s="137">
        <v>0</v>
      </c>
      <c r="U89" s="137">
        <v>0</v>
      </c>
      <c r="V89" s="137">
        <v>0</v>
      </c>
      <c r="W89" s="137">
        <v>0</v>
      </c>
      <c r="X89" s="137">
        <v>0</v>
      </c>
      <c r="Y89" s="137">
        <f t="shared" si="11"/>
        <v>0</v>
      </c>
      <c r="Z89" s="137">
        <f t="shared" si="12"/>
        <v>0</v>
      </c>
      <c r="AA89" s="137">
        <f t="shared" si="13"/>
        <v>0</v>
      </c>
      <c r="AB89" s="137">
        <f t="shared" si="14"/>
        <v>0</v>
      </c>
      <c r="AC89" s="137">
        <f t="shared" si="15"/>
        <v>3.6</v>
      </c>
      <c r="AD89" s="137">
        <f t="shared" si="16"/>
        <v>0</v>
      </c>
      <c r="AE89" s="137">
        <f t="shared" si="17"/>
        <v>0</v>
      </c>
      <c r="AF89" s="55"/>
      <c r="AG89" s="176"/>
    </row>
    <row r="90" spans="1:33" s="35" customFormat="1" ht="47.25">
      <c r="A90" s="66" t="s">
        <v>506</v>
      </c>
      <c r="B90" s="257" t="s">
        <v>508</v>
      </c>
      <c r="C90" s="182" t="s">
        <v>368</v>
      </c>
      <c r="D90" s="137">
        <v>0</v>
      </c>
      <c r="E90" s="137">
        <v>0</v>
      </c>
      <c r="F90" s="137">
        <v>0</v>
      </c>
      <c r="G90" s="137">
        <v>0</v>
      </c>
      <c r="H90" s="137">
        <v>0</v>
      </c>
      <c r="I90" s="137">
        <v>0</v>
      </c>
      <c r="J90" s="228">
        <v>16</v>
      </c>
      <c r="K90" s="137"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v>0</v>
      </c>
      <c r="R90" s="137">
        <v>0</v>
      </c>
      <c r="S90" s="137">
        <v>0</v>
      </c>
      <c r="T90" s="137">
        <v>0</v>
      </c>
      <c r="U90" s="137">
        <v>0</v>
      </c>
      <c r="V90" s="137">
        <v>0</v>
      </c>
      <c r="W90" s="137">
        <v>0</v>
      </c>
      <c r="X90" s="228">
        <v>16</v>
      </c>
      <c r="Y90" s="137">
        <f t="shared" si="11"/>
        <v>0</v>
      </c>
      <c r="Z90" s="137">
        <f t="shared" si="12"/>
        <v>0</v>
      </c>
      <c r="AA90" s="137">
        <f t="shared" si="13"/>
        <v>0</v>
      </c>
      <c r="AB90" s="137">
        <f t="shared" si="14"/>
        <v>0</v>
      </c>
      <c r="AC90" s="137">
        <f t="shared" si="15"/>
        <v>0</v>
      </c>
      <c r="AD90" s="137">
        <f t="shared" si="16"/>
        <v>0</v>
      </c>
      <c r="AE90" s="228">
        <f t="shared" si="17"/>
        <v>16</v>
      </c>
      <c r="AF90" s="55"/>
      <c r="AG90" s="176"/>
    </row>
    <row r="91" spans="1:33" s="270" customFormat="1" ht="47.25">
      <c r="A91" s="66" t="s">
        <v>509</v>
      </c>
      <c r="B91" s="257" t="s">
        <v>510</v>
      </c>
      <c r="C91" s="271" t="s">
        <v>368</v>
      </c>
      <c r="D91" s="137">
        <v>0</v>
      </c>
      <c r="E91" s="137">
        <v>0</v>
      </c>
      <c r="F91" s="137">
        <v>0</v>
      </c>
      <c r="G91" s="137">
        <v>0</v>
      </c>
      <c r="H91" s="137">
        <v>0</v>
      </c>
      <c r="I91" s="137">
        <v>0</v>
      </c>
      <c r="J91" s="137">
        <v>0</v>
      </c>
      <c r="K91" s="137">
        <v>0</v>
      </c>
      <c r="L91" s="137">
        <v>0</v>
      </c>
      <c r="M91" s="137">
        <v>0</v>
      </c>
      <c r="N91" s="137">
        <v>0</v>
      </c>
      <c r="O91" s="137">
        <v>0</v>
      </c>
      <c r="P91" s="137">
        <v>0</v>
      </c>
      <c r="Q91" s="137">
        <v>0</v>
      </c>
      <c r="R91" s="137">
        <v>0</v>
      </c>
      <c r="S91" s="137">
        <v>0</v>
      </c>
      <c r="T91" s="137">
        <v>0</v>
      </c>
      <c r="U91" s="137">
        <v>0</v>
      </c>
      <c r="V91" s="137">
        <v>0</v>
      </c>
      <c r="W91" s="137">
        <v>0</v>
      </c>
      <c r="X91" s="137">
        <v>0</v>
      </c>
      <c r="Y91" s="137">
        <f t="shared" si="11"/>
        <v>0</v>
      </c>
      <c r="Z91" s="137">
        <f t="shared" si="12"/>
        <v>0</v>
      </c>
      <c r="AA91" s="137">
        <f t="shared" si="13"/>
        <v>0</v>
      </c>
      <c r="AB91" s="137">
        <f t="shared" si="14"/>
        <v>0</v>
      </c>
      <c r="AC91" s="137">
        <f t="shared" si="15"/>
        <v>0</v>
      </c>
      <c r="AD91" s="137">
        <f t="shared" si="16"/>
        <v>0</v>
      </c>
      <c r="AE91" s="137">
        <f t="shared" si="17"/>
        <v>0</v>
      </c>
    </row>
    <row r="92" spans="1:33" s="270" customFormat="1" ht="78.75">
      <c r="A92" s="66" t="s">
        <v>511</v>
      </c>
      <c r="B92" s="257" t="s">
        <v>512</v>
      </c>
      <c r="C92" s="271" t="s">
        <v>368</v>
      </c>
      <c r="D92" s="137">
        <v>0.5</v>
      </c>
      <c r="E92" s="137"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v>0.5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R92" s="137">
        <v>0</v>
      </c>
      <c r="S92" s="137">
        <v>0</v>
      </c>
      <c r="T92" s="137">
        <v>0</v>
      </c>
      <c r="U92" s="137">
        <v>0</v>
      </c>
      <c r="V92" s="137">
        <v>0</v>
      </c>
      <c r="W92" s="137">
        <v>0</v>
      </c>
      <c r="X92" s="137">
        <v>0</v>
      </c>
      <c r="Y92" s="137">
        <f t="shared" si="11"/>
        <v>0.5</v>
      </c>
      <c r="Z92" s="137">
        <f t="shared" si="12"/>
        <v>0</v>
      </c>
      <c r="AA92" s="137">
        <f t="shared" si="13"/>
        <v>0</v>
      </c>
      <c r="AB92" s="137">
        <f t="shared" si="14"/>
        <v>0</v>
      </c>
      <c r="AC92" s="137">
        <f t="shared" si="15"/>
        <v>0</v>
      </c>
      <c r="AD92" s="137">
        <f t="shared" si="16"/>
        <v>0</v>
      </c>
      <c r="AE92" s="137">
        <f t="shared" si="17"/>
        <v>0</v>
      </c>
    </row>
    <row r="93" spans="1:33" s="35" customFormat="1" ht="94.5">
      <c r="A93" s="119" t="s">
        <v>364</v>
      </c>
      <c r="B93" s="120" t="s">
        <v>365</v>
      </c>
      <c r="C93" s="119" t="s">
        <v>275</v>
      </c>
      <c r="D93" s="133">
        <v>0</v>
      </c>
      <c r="E93" s="133">
        <v>0</v>
      </c>
      <c r="F93" s="133">
        <v>0</v>
      </c>
      <c r="G93" s="133">
        <v>0</v>
      </c>
      <c r="H93" s="133">
        <v>0</v>
      </c>
      <c r="I93" s="133">
        <v>0</v>
      </c>
      <c r="J93" s="133">
        <v>0</v>
      </c>
      <c r="K93" s="133">
        <v>0</v>
      </c>
      <c r="L93" s="133">
        <v>0</v>
      </c>
      <c r="M93" s="133">
        <v>0</v>
      </c>
      <c r="N93" s="133">
        <v>0</v>
      </c>
      <c r="O93" s="133">
        <v>0</v>
      </c>
      <c r="P93" s="133">
        <v>0</v>
      </c>
      <c r="Q93" s="133">
        <v>0</v>
      </c>
      <c r="R93" s="133">
        <v>0</v>
      </c>
      <c r="S93" s="133">
        <v>0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133">
        <v>0</v>
      </c>
      <c r="AB93" s="133">
        <v>0</v>
      </c>
      <c r="AC93" s="133">
        <v>0</v>
      </c>
      <c r="AD93" s="133">
        <v>0</v>
      </c>
      <c r="AE93" s="133">
        <v>0</v>
      </c>
      <c r="AF93" s="55"/>
      <c r="AG93" s="139"/>
    </row>
    <row r="94" spans="1:33" s="55" customFormat="1" ht="47.25">
      <c r="A94" s="239" t="s">
        <v>366</v>
      </c>
      <c r="B94" s="240" t="s">
        <v>367</v>
      </c>
      <c r="C94" s="239" t="s">
        <v>275</v>
      </c>
      <c r="D94" s="242">
        <v>0</v>
      </c>
      <c r="E94" s="242">
        <v>0</v>
      </c>
      <c r="F94" s="242">
        <v>0</v>
      </c>
      <c r="G94" s="242">
        <v>0</v>
      </c>
      <c r="H94" s="242">
        <v>0</v>
      </c>
      <c r="I94" s="242">
        <v>0</v>
      </c>
      <c r="J94" s="242">
        <v>0</v>
      </c>
      <c r="K94" s="242">
        <v>0</v>
      </c>
      <c r="L94" s="242">
        <v>0</v>
      </c>
      <c r="M94" s="242">
        <v>0</v>
      </c>
      <c r="N94" s="242">
        <v>0</v>
      </c>
      <c r="O94" s="242">
        <v>0</v>
      </c>
      <c r="P94" s="242">
        <v>0</v>
      </c>
      <c r="Q94" s="242">
        <v>0</v>
      </c>
      <c r="R94" s="242">
        <v>0</v>
      </c>
      <c r="S94" s="242">
        <v>0</v>
      </c>
      <c r="T94" s="242">
        <v>0</v>
      </c>
      <c r="U94" s="242">
        <v>0</v>
      </c>
      <c r="V94" s="242">
        <v>0</v>
      </c>
      <c r="W94" s="242">
        <v>0</v>
      </c>
      <c r="X94" s="242">
        <v>0</v>
      </c>
      <c r="Y94" s="242">
        <v>0</v>
      </c>
      <c r="Z94" s="242">
        <v>0</v>
      </c>
      <c r="AA94" s="242">
        <v>0</v>
      </c>
      <c r="AB94" s="242">
        <v>0</v>
      </c>
      <c r="AC94" s="242">
        <v>0</v>
      </c>
      <c r="AD94" s="242">
        <v>0</v>
      </c>
      <c r="AE94" s="242">
        <v>0</v>
      </c>
    </row>
    <row r="95" spans="1:33" s="35" customFormat="1">
      <c r="A95" s="200" t="s">
        <v>417</v>
      </c>
      <c r="B95" s="201" t="s">
        <v>418</v>
      </c>
      <c r="C95" s="182" t="s">
        <v>368</v>
      </c>
      <c r="D95" s="182" t="s">
        <v>368</v>
      </c>
      <c r="E95" s="182" t="s">
        <v>368</v>
      </c>
      <c r="F95" s="182" t="s">
        <v>368</v>
      </c>
      <c r="G95" s="182" t="s">
        <v>368</v>
      </c>
      <c r="H95" s="182" t="s">
        <v>368</v>
      </c>
      <c r="I95" s="182" t="s">
        <v>368</v>
      </c>
      <c r="J95" s="182" t="s">
        <v>368</v>
      </c>
      <c r="K95" s="182" t="s">
        <v>368</v>
      </c>
      <c r="L95" s="182" t="s">
        <v>368</v>
      </c>
      <c r="M95" s="182" t="s">
        <v>368</v>
      </c>
      <c r="N95" s="182" t="s">
        <v>368</v>
      </c>
      <c r="O95" s="182" t="s">
        <v>368</v>
      </c>
      <c r="P95" s="182" t="s">
        <v>368</v>
      </c>
      <c r="Q95" s="182" t="s">
        <v>368</v>
      </c>
      <c r="R95" s="182" t="s">
        <v>368</v>
      </c>
      <c r="S95" s="182" t="s">
        <v>368</v>
      </c>
      <c r="T95" s="182" t="s">
        <v>368</v>
      </c>
      <c r="U95" s="182" t="s">
        <v>368</v>
      </c>
      <c r="V95" s="182" t="s">
        <v>368</v>
      </c>
      <c r="W95" s="182" t="s">
        <v>368</v>
      </c>
      <c r="X95" s="182" t="s">
        <v>368</v>
      </c>
      <c r="Y95" s="182" t="s">
        <v>368</v>
      </c>
      <c r="Z95" s="182" t="s">
        <v>368</v>
      </c>
      <c r="AA95" s="182" t="s">
        <v>368</v>
      </c>
      <c r="AB95" s="182" t="s">
        <v>368</v>
      </c>
      <c r="AC95" s="182" t="s">
        <v>368</v>
      </c>
      <c r="AD95" s="182" t="s">
        <v>368</v>
      </c>
      <c r="AE95" s="182" t="s">
        <v>368</v>
      </c>
      <c r="AF95" s="55"/>
      <c r="AG95" s="176"/>
    </row>
    <row r="96" spans="1:33" s="35" customFormat="1">
      <c r="A96" s="200" t="s">
        <v>420</v>
      </c>
      <c r="B96" s="201" t="s">
        <v>421</v>
      </c>
      <c r="C96" s="182" t="s">
        <v>368</v>
      </c>
      <c r="D96" s="182" t="s">
        <v>368</v>
      </c>
      <c r="E96" s="182" t="s">
        <v>368</v>
      </c>
      <c r="F96" s="182" t="s">
        <v>368</v>
      </c>
      <c r="G96" s="182" t="s">
        <v>368</v>
      </c>
      <c r="H96" s="182" t="s">
        <v>368</v>
      </c>
      <c r="I96" s="182" t="s">
        <v>368</v>
      </c>
      <c r="J96" s="182" t="s">
        <v>368</v>
      </c>
      <c r="K96" s="182" t="s">
        <v>368</v>
      </c>
      <c r="L96" s="182" t="s">
        <v>368</v>
      </c>
      <c r="M96" s="182" t="s">
        <v>368</v>
      </c>
      <c r="N96" s="182" t="s">
        <v>368</v>
      </c>
      <c r="O96" s="182" t="s">
        <v>368</v>
      </c>
      <c r="P96" s="182" t="s">
        <v>368</v>
      </c>
      <c r="Q96" s="182" t="s">
        <v>368</v>
      </c>
      <c r="R96" s="182" t="s">
        <v>368</v>
      </c>
      <c r="S96" s="182" t="s">
        <v>368</v>
      </c>
      <c r="T96" s="182" t="s">
        <v>368</v>
      </c>
      <c r="U96" s="182" t="s">
        <v>368</v>
      </c>
      <c r="V96" s="182" t="s">
        <v>368</v>
      </c>
      <c r="W96" s="182" t="s">
        <v>368</v>
      </c>
      <c r="X96" s="182" t="s">
        <v>368</v>
      </c>
      <c r="Y96" s="182" t="s">
        <v>368</v>
      </c>
      <c r="Z96" s="182" t="s">
        <v>368</v>
      </c>
      <c r="AA96" s="182" t="s">
        <v>368</v>
      </c>
      <c r="AB96" s="182" t="s">
        <v>368</v>
      </c>
      <c r="AC96" s="182" t="s">
        <v>368</v>
      </c>
      <c r="AD96" s="182" t="s">
        <v>368</v>
      </c>
      <c r="AE96" s="182" t="s">
        <v>368</v>
      </c>
      <c r="AF96" s="55"/>
      <c r="AG96" s="176"/>
    </row>
    <row r="97" spans="1:33" s="35" customFormat="1" ht="47.25">
      <c r="A97" s="200" t="s">
        <v>422</v>
      </c>
      <c r="B97" s="201" t="s">
        <v>423</v>
      </c>
      <c r="C97" s="182" t="s">
        <v>368</v>
      </c>
      <c r="D97" s="182" t="s">
        <v>368</v>
      </c>
      <c r="E97" s="182" t="s">
        <v>368</v>
      </c>
      <c r="F97" s="182" t="s">
        <v>368</v>
      </c>
      <c r="G97" s="182" t="s">
        <v>368</v>
      </c>
      <c r="H97" s="182" t="s">
        <v>368</v>
      </c>
      <c r="I97" s="182" t="s">
        <v>368</v>
      </c>
      <c r="J97" s="182" t="s">
        <v>368</v>
      </c>
      <c r="K97" s="182" t="s">
        <v>368</v>
      </c>
      <c r="L97" s="182" t="s">
        <v>368</v>
      </c>
      <c r="M97" s="182" t="s">
        <v>368</v>
      </c>
      <c r="N97" s="182" t="s">
        <v>368</v>
      </c>
      <c r="O97" s="182" t="s">
        <v>368</v>
      </c>
      <c r="P97" s="182" t="s">
        <v>368</v>
      </c>
      <c r="Q97" s="182" t="s">
        <v>368</v>
      </c>
      <c r="R97" s="182" t="s">
        <v>368</v>
      </c>
      <c r="S97" s="182" t="s">
        <v>368</v>
      </c>
      <c r="T97" s="182" t="s">
        <v>368</v>
      </c>
      <c r="U97" s="182" t="s">
        <v>368</v>
      </c>
      <c r="V97" s="182" t="s">
        <v>368</v>
      </c>
      <c r="W97" s="182" t="s">
        <v>368</v>
      </c>
      <c r="X97" s="182" t="s">
        <v>368</v>
      </c>
      <c r="Y97" s="182" t="s">
        <v>368</v>
      </c>
      <c r="Z97" s="182" t="s">
        <v>368</v>
      </c>
      <c r="AA97" s="182" t="s">
        <v>368</v>
      </c>
      <c r="AB97" s="182" t="s">
        <v>368</v>
      </c>
      <c r="AC97" s="182" t="s">
        <v>368</v>
      </c>
      <c r="AD97" s="182" t="s">
        <v>368</v>
      </c>
      <c r="AE97" s="182" t="s">
        <v>368</v>
      </c>
      <c r="AF97" s="55"/>
      <c r="AG97" s="176"/>
    </row>
    <row r="98" spans="1:33" s="35" customFormat="1" ht="31.5">
      <c r="A98" s="200" t="s">
        <v>424</v>
      </c>
      <c r="B98" s="201" t="s">
        <v>425</v>
      </c>
      <c r="C98" s="182" t="s">
        <v>368</v>
      </c>
      <c r="D98" s="182" t="s">
        <v>368</v>
      </c>
      <c r="E98" s="182" t="s">
        <v>368</v>
      </c>
      <c r="F98" s="182" t="s">
        <v>368</v>
      </c>
      <c r="G98" s="182" t="s">
        <v>368</v>
      </c>
      <c r="H98" s="182" t="s">
        <v>368</v>
      </c>
      <c r="I98" s="182" t="s">
        <v>368</v>
      </c>
      <c r="J98" s="182" t="s">
        <v>368</v>
      </c>
      <c r="K98" s="182" t="s">
        <v>368</v>
      </c>
      <c r="L98" s="182" t="s">
        <v>368</v>
      </c>
      <c r="M98" s="182" t="s">
        <v>368</v>
      </c>
      <c r="N98" s="182" t="s">
        <v>368</v>
      </c>
      <c r="O98" s="182" t="s">
        <v>368</v>
      </c>
      <c r="P98" s="182" t="s">
        <v>368</v>
      </c>
      <c r="Q98" s="182" t="s">
        <v>368</v>
      </c>
      <c r="R98" s="182" t="s">
        <v>368</v>
      </c>
      <c r="S98" s="182" t="s">
        <v>368</v>
      </c>
      <c r="T98" s="182" t="s">
        <v>368</v>
      </c>
      <c r="U98" s="182" t="s">
        <v>368</v>
      </c>
      <c r="V98" s="182" t="s">
        <v>368</v>
      </c>
      <c r="W98" s="182" t="s">
        <v>368</v>
      </c>
      <c r="X98" s="182" t="s">
        <v>368</v>
      </c>
      <c r="Y98" s="182" t="s">
        <v>368</v>
      </c>
      <c r="Z98" s="182" t="s">
        <v>368</v>
      </c>
      <c r="AA98" s="182" t="s">
        <v>368</v>
      </c>
      <c r="AB98" s="182" t="s">
        <v>368</v>
      </c>
      <c r="AC98" s="182" t="s">
        <v>368</v>
      </c>
      <c r="AD98" s="182" t="s">
        <v>368</v>
      </c>
      <c r="AE98" s="182" t="s">
        <v>368</v>
      </c>
      <c r="AF98" s="55"/>
      <c r="AG98" s="176"/>
    </row>
    <row r="99" spans="1:33" s="35" customFormat="1">
      <c r="A99" s="200" t="s">
        <v>426</v>
      </c>
      <c r="B99" s="201" t="s">
        <v>427</v>
      </c>
      <c r="C99" s="182" t="s">
        <v>368</v>
      </c>
      <c r="D99" s="182" t="s">
        <v>368</v>
      </c>
      <c r="E99" s="182" t="s">
        <v>368</v>
      </c>
      <c r="F99" s="182" t="s">
        <v>368</v>
      </c>
      <c r="G99" s="182" t="s">
        <v>368</v>
      </c>
      <c r="H99" s="182" t="s">
        <v>368</v>
      </c>
      <c r="I99" s="182" t="s">
        <v>368</v>
      </c>
      <c r="J99" s="182" t="s">
        <v>368</v>
      </c>
      <c r="K99" s="182" t="s">
        <v>368</v>
      </c>
      <c r="L99" s="182" t="s">
        <v>368</v>
      </c>
      <c r="M99" s="182" t="s">
        <v>368</v>
      </c>
      <c r="N99" s="182" t="s">
        <v>368</v>
      </c>
      <c r="O99" s="182" t="s">
        <v>368</v>
      </c>
      <c r="P99" s="182" t="s">
        <v>368</v>
      </c>
      <c r="Q99" s="182" t="s">
        <v>368</v>
      </c>
      <c r="R99" s="182" t="s">
        <v>368</v>
      </c>
      <c r="S99" s="182" t="s">
        <v>368</v>
      </c>
      <c r="T99" s="182" t="s">
        <v>368</v>
      </c>
      <c r="U99" s="182" t="s">
        <v>368</v>
      </c>
      <c r="V99" s="182" t="s">
        <v>368</v>
      </c>
      <c r="W99" s="182" t="s">
        <v>368</v>
      </c>
      <c r="X99" s="182" t="s">
        <v>368</v>
      </c>
      <c r="Y99" s="182" t="s">
        <v>368</v>
      </c>
      <c r="Z99" s="182" t="s">
        <v>368</v>
      </c>
      <c r="AA99" s="182" t="s">
        <v>368</v>
      </c>
      <c r="AB99" s="182" t="s">
        <v>368</v>
      </c>
      <c r="AC99" s="182" t="s">
        <v>368</v>
      </c>
      <c r="AD99" s="182" t="s">
        <v>368</v>
      </c>
      <c r="AE99" s="182" t="s">
        <v>368</v>
      </c>
      <c r="AF99" s="55"/>
      <c r="AG99" s="176"/>
    </row>
    <row r="100" spans="1:33" s="35" customFormat="1" ht="31.5">
      <c r="A100" s="200" t="s">
        <v>428</v>
      </c>
      <c r="B100" s="201" t="s">
        <v>429</v>
      </c>
      <c r="C100" s="182" t="s">
        <v>368</v>
      </c>
      <c r="D100" s="182" t="s">
        <v>368</v>
      </c>
      <c r="E100" s="182" t="s">
        <v>368</v>
      </c>
      <c r="F100" s="182" t="s">
        <v>368</v>
      </c>
      <c r="G100" s="182" t="s">
        <v>368</v>
      </c>
      <c r="H100" s="182" t="s">
        <v>368</v>
      </c>
      <c r="I100" s="182" t="s">
        <v>368</v>
      </c>
      <c r="J100" s="182" t="s">
        <v>368</v>
      </c>
      <c r="K100" s="182" t="s">
        <v>368</v>
      </c>
      <c r="L100" s="182" t="s">
        <v>368</v>
      </c>
      <c r="M100" s="182" t="s">
        <v>368</v>
      </c>
      <c r="N100" s="182" t="s">
        <v>368</v>
      </c>
      <c r="O100" s="182" t="s">
        <v>368</v>
      </c>
      <c r="P100" s="182" t="s">
        <v>368</v>
      </c>
      <c r="Q100" s="182" t="s">
        <v>368</v>
      </c>
      <c r="R100" s="182" t="s">
        <v>368</v>
      </c>
      <c r="S100" s="182" t="s">
        <v>368</v>
      </c>
      <c r="T100" s="182" t="s">
        <v>368</v>
      </c>
      <c r="U100" s="182" t="s">
        <v>368</v>
      </c>
      <c r="V100" s="182" t="s">
        <v>368</v>
      </c>
      <c r="W100" s="182" t="s">
        <v>368</v>
      </c>
      <c r="X100" s="182" t="s">
        <v>368</v>
      </c>
      <c r="Y100" s="182" t="s">
        <v>368</v>
      </c>
      <c r="Z100" s="182" t="s">
        <v>368</v>
      </c>
      <c r="AA100" s="182" t="s">
        <v>368</v>
      </c>
      <c r="AB100" s="182" t="s">
        <v>368</v>
      </c>
      <c r="AC100" s="182" t="s">
        <v>368</v>
      </c>
      <c r="AD100" s="182" t="s">
        <v>368</v>
      </c>
      <c r="AE100" s="182" t="s">
        <v>368</v>
      </c>
      <c r="AF100" s="55"/>
      <c r="AG100" s="176"/>
    </row>
    <row r="101" spans="1:33" s="35" customFormat="1" ht="47.25">
      <c r="A101" s="200" t="s">
        <v>430</v>
      </c>
      <c r="B101" s="201" t="s">
        <v>431</v>
      </c>
      <c r="C101" s="182" t="s">
        <v>368</v>
      </c>
      <c r="D101" s="182" t="s">
        <v>368</v>
      </c>
      <c r="E101" s="182" t="s">
        <v>368</v>
      </c>
      <c r="F101" s="182" t="s">
        <v>368</v>
      </c>
      <c r="G101" s="182" t="s">
        <v>368</v>
      </c>
      <c r="H101" s="182" t="s">
        <v>368</v>
      </c>
      <c r="I101" s="182" t="s">
        <v>368</v>
      </c>
      <c r="J101" s="182" t="s">
        <v>368</v>
      </c>
      <c r="K101" s="182" t="s">
        <v>368</v>
      </c>
      <c r="L101" s="182" t="s">
        <v>368</v>
      </c>
      <c r="M101" s="182" t="s">
        <v>368</v>
      </c>
      <c r="N101" s="182" t="s">
        <v>368</v>
      </c>
      <c r="O101" s="182" t="s">
        <v>368</v>
      </c>
      <c r="P101" s="182" t="s">
        <v>368</v>
      </c>
      <c r="Q101" s="182" t="s">
        <v>368</v>
      </c>
      <c r="R101" s="182" t="s">
        <v>368</v>
      </c>
      <c r="S101" s="182" t="s">
        <v>368</v>
      </c>
      <c r="T101" s="182" t="s">
        <v>368</v>
      </c>
      <c r="U101" s="182" t="s">
        <v>368</v>
      </c>
      <c r="V101" s="182" t="s">
        <v>368</v>
      </c>
      <c r="W101" s="182" t="s">
        <v>368</v>
      </c>
      <c r="X101" s="182" t="s">
        <v>368</v>
      </c>
      <c r="Y101" s="182" t="s">
        <v>368</v>
      </c>
      <c r="Z101" s="182" t="s">
        <v>368</v>
      </c>
      <c r="AA101" s="182" t="s">
        <v>368</v>
      </c>
      <c r="AB101" s="182" t="s">
        <v>368</v>
      </c>
      <c r="AC101" s="182" t="s">
        <v>368</v>
      </c>
      <c r="AD101" s="182" t="s">
        <v>368</v>
      </c>
      <c r="AE101" s="182" t="s">
        <v>368</v>
      </c>
      <c r="AF101" s="55"/>
      <c r="AG101" s="176"/>
    </row>
    <row r="102" spans="1:33" s="35" customFormat="1" ht="31.5">
      <c r="A102" s="200" t="s">
        <v>432</v>
      </c>
      <c r="B102" s="201" t="s">
        <v>433</v>
      </c>
      <c r="C102" s="182" t="s">
        <v>368</v>
      </c>
      <c r="D102" s="182" t="s">
        <v>368</v>
      </c>
      <c r="E102" s="182" t="s">
        <v>368</v>
      </c>
      <c r="F102" s="182" t="s">
        <v>368</v>
      </c>
      <c r="G102" s="182" t="s">
        <v>368</v>
      </c>
      <c r="H102" s="182" t="s">
        <v>368</v>
      </c>
      <c r="I102" s="182" t="s">
        <v>368</v>
      </c>
      <c r="J102" s="182" t="s">
        <v>368</v>
      </c>
      <c r="K102" s="182" t="s">
        <v>368</v>
      </c>
      <c r="L102" s="182" t="s">
        <v>368</v>
      </c>
      <c r="M102" s="182" t="s">
        <v>368</v>
      </c>
      <c r="N102" s="182" t="s">
        <v>368</v>
      </c>
      <c r="O102" s="182" t="s">
        <v>368</v>
      </c>
      <c r="P102" s="182" t="s">
        <v>368</v>
      </c>
      <c r="Q102" s="182" t="s">
        <v>368</v>
      </c>
      <c r="R102" s="182" t="s">
        <v>368</v>
      </c>
      <c r="S102" s="182" t="s">
        <v>368</v>
      </c>
      <c r="T102" s="182" t="s">
        <v>368</v>
      </c>
      <c r="U102" s="182" t="s">
        <v>368</v>
      </c>
      <c r="V102" s="182" t="s">
        <v>368</v>
      </c>
      <c r="W102" s="182" t="s">
        <v>368</v>
      </c>
      <c r="X102" s="182" t="s">
        <v>368</v>
      </c>
      <c r="Y102" s="182" t="s">
        <v>368</v>
      </c>
      <c r="Z102" s="182" t="s">
        <v>368</v>
      </c>
      <c r="AA102" s="182" t="s">
        <v>368</v>
      </c>
      <c r="AB102" s="182" t="s">
        <v>368</v>
      </c>
      <c r="AC102" s="182" t="s">
        <v>368</v>
      </c>
      <c r="AD102" s="182" t="s">
        <v>368</v>
      </c>
      <c r="AE102" s="182" t="s">
        <v>368</v>
      </c>
      <c r="AF102" s="55"/>
      <c r="AG102" s="176"/>
    </row>
    <row r="103" spans="1:33" s="35" customFormat="1" ht="31.5">
      <c r="A103" s="200" t="s">
        <v>434</v>
      </c>
      <c r="B103" s="201" t="s">
        <v>435</v>
      </c>
      <c r="C103" s="182" t="s">
        <v>368</v>
      </c>
      <c r="D103" s="182" t="s">
        <v>368</v>
      </c>
      <c r="E103" s="182" t="s">
        <v>368</v>
      </c>
      <c r="F103" s="182" t="s">
        <v>368</v>
      </c>
      <c r="G103" s="182" t="s">
        <v>368</v>
      </c>
      <c r="H103" s="182" t="s">
        <v>368</v>
      </c>
      <c r="I103" s="182" t="s">
        <v>368</v>
      </c>
      <c r="J103" s="182" t="s">
        <v>368</v>
      </c>
      <c r="K103" s="182" t="s">
        <v>368</v>
      </c>
      <c r="L103" s="182" t="s">
        <v>368</v>
      </c>
      <c r="M103" s="182" t="s">
        <v>368</v>
      </c>
      <c r="N103" s="182" t="s">
        <v>368</v>
      </c>
      <c r="O103" s="182" t="s">
        <v>368</v>
      </c>
      <c r="P103" s="182" t="s">
        <v>368</v>
      </c>
      <c r="Q103" s="182" t="s">
        <v>368</v>
      </c>
      <c r="R103" s="182" t="s">
        <v>368</v>
      </c>
      <c r="S103" s="182" t="s">
        <v>368</v>
      </c>
      <c r="T103" s="182" t="s">
        <v>368</v>
      </c>
      <c r="U103" s="182" t="s">
        <v>368</v>
      </c>
      <c r="V103" s="182" t="s">
        <v>368</v>
      </c>
      <c r="W103" s="182" t="s">
        <v>368</v>
      </c>
      <c r="X103" s="182" t="s">
        <v>368</v>
      </c>
      <c r="Y103" s="182" t="s">
        <v>368</v>
      </c>
      <c r="Z103" s="182" t="s">
        <v>368</v>
      </c>
      <c r="AA103" s="182" t="s">
        <v>368</v>
      </c>
      <c r="AB103" s="182" t="s">
        <v>368</v>
      </c>
      <c r="AC103" s="182" t="s">
        <v>368</v>
      </c>
      <c r="AD103" s="182" t="s">
        <v>368</v>
      </c>
      <c r="AE103" s="182" t="s">
        <v>368</v>
      </c>
      <c r="AF103" s="55"/>
      <c r="AG103" s="176"/>
    </row>
    <row r="104" spans="1:33" s="35" customFormat="1">
      <c r="A104" s="200" t="s">
        <v>436</v>
      </c>
      <c r="B104" s="201" t="s">
        <v>437</v>
      </c>
      <c r="C104" s="182" t="s">
        <v>368</v>
      </c>
      <c r="D104" s="182" t="s">
        <v>368</v>
      </c>
      <c r="E104" s="182" t="s">
        <v>368</v>
      </c>
      <c r="F104" s="182" t="s">
        <v>368</v>
      </c>
      <c r="G104" s="182" t="s">
        <v>368</v>
      </c>
      <c r="H104" s="182" t="s">
        <v>368</v>
      </c>
      <c r="I104" s="182" t="s">
        <v>368</v>
      </c>
      <c r="J104" s="182" t="s">
        <v>368</v>
      </c>
      <c r="K104" s="182" t="s">
        <v>368</v>
      </c>
      <c r="L104" s="182" t="s">
        <v>368</v>
      </c>
      <c r="M104" s="182" t="s">
        <v>368</v>
      </c>
      <c r="N104" s="182" t="s">
        <v>368</v>
      </c>
      <c r="O104" s="182" t="s">
        <v>368</v>
      </c>
      <c r="P104" s="182" t="s">
        <v>368</v>
      </c>
      <c r="Q104" s="182" t="s">
        <v>368</v>
      </c>
      <c r="R104" s="182" t="s">
        <v>368</v>
      </c>
      <c r="S104" s="182" t="s">
        <v>368</v>
      </c>
      <c r="T104" s="182" t="s">
        <v>368</v>
      </c>
      <c r="U104" s="182" t="s">
        <v>368</v>
      </c>
      <c r="V104" s="182" t="s">
        <v>368</v>
      </c>
      <c r="W104" s="182" t="s">
        <v>368</v>
      </c>
      <c r="X104" s="182" t="s">
        <v>368</v>
      </c>
      <c r="Y104" s="182" t="s">
        <v>368</v>
      </c>
      <c r="Z104" s="182" t="s">
        <v>368</v>
      </c>
      <c r="AA104" s="182" t="s">
        <v>368</v>
      </c>
      <c r="AB104" s="182" t="s">
        <v>368</v>
      </c>
      <c r="AC104" s="182" t="s">
        <v>368</v>
      </c>
      <c r="AD104" s="182" t="s">
        <v>368</v>
      </c>
      <c r="AE104" s="182" t="s">
        <v>368</v>
      </c>
      <c r="AF104" s="55"/>
      <c r="AG104" s="176"/>
    </row>
    <row r="105" spans="1:33" s="35" customFormat="1">
      <c r="A105" s="200" t="s">
        <v>438</v>
      </c>
      <c r="B105" s="201" t="s">
        <v>439</v>
      </c>
      <c r="C105" s="182" t="s">
        <v>368</v>
      </c>
      <c r="D105" s="182" t="s">
        <v>368</v>
      </c>
      <c r="E105" s="182" t="s">
        <v>368</v>
      </c>
      <c r="F105" s="182" t="s">
        <v>368</v>
      </c>
      <c r="G105" s="182" t="s">
        <v>368</v>
      </c>
      <c r="H105" s="182" t="s">
        <v>368</v>
      </c>
      <c r="I105" s="182" t="s">
        <v>368</v>
      </c>
      <c r="J105" s="182" t="s">
        <v>368</v>
      </c>
      <c r="K105" s="182" t="s">
        <v>368</v>
      </c>
      <c r="L105" s="182" t="s">
        <v>368</v>
      </c>
      <c r="M105" s="182" t="s">
        <v>368</v>
      </c>
      <c r="N105" s="182" t="s">
        <v>368</v>
      </c>
      <c r="O105" s="182" t="s">
        <v>368</v>
      </c>
      <c r="P105" s="182" t="s">
        <v>368</v>
      </c>
      <c r="Q105" s="182" t="s">
        <v>368</v>
      </c>
      <c r="R105" s="182" t="s">
        <v>368</v>
      </c>
      <c r="S105" s="182" t="s">
        <v>368</v>
      </c>
      <c r="T105" s="182" t="s">
        <v>368</v>
      </c>
      <c r="U105" s="182" t="s">
        <v>368</v>
      </c>
      <c r="V105" s="182" t="s">
        <v>368</v>
      </c>
      <c r="W105" s="182" t="s">
        <v>368</v>
      </c>
      <c r="X105" s="182" t="s">
        <v>368</v>
      </c>
      <c r="Y105" s="182" t="s">
        <v>368</v>
      </c>
      <c r="Z105" s="182" t="s">
        <v>368</v>
      </c>
      <c r="AA105" s="182" t="s">
        <v>368</v>
      </c>
      <c r="AB105" s="182" t="s">
        <v>368</v>
      </c>
      <c r="AC105" s="182" t="s">
        <v>368</v>
      </c>
      <c r="AD105" s="182" t="s">
        <v>368</v>
      </c>
      <c r="AE105" s="182" t="s">
        <v>368</v>
      </c>
      <c r="AF105" s="55"/>
      <c r="AG105" s="176"/>
    </row>
    <row r="106" spans="1:33" s="35" customFormat="1" ht="31.5">
      <c r="A106" s="200" t="s">
        <v>440</v>
      </c>
      <c r="B106" s="201" t="s">
        <v>441</v>
      </c>
      <c r="C106" s="182" t="s">
        <v>368</v>
      </c>
      <c r="D106" s="182" t="s">
        <v>368</v>
      </c>
      <c r="E106" s="182" t="s">
        <v>368</v>
      </c>
      <c r="F106" s="182" t="s">
        <v>368</v>
      </c>
      <c r="G106" s="182" t="s">
        <v>368</v>
      </c>
      <c r="H106" s="182" t="s">
        <v>368</v>
      </c>
      <c r="I106" s="182" t="s">
        <v>368</v>
      </c>
      <c r="J106" s="182" t="s">
        <v>368</v>
      </c>
      <c r="K106" s="182" t="s">
        <v>368</v>
      </c>
      <c r="L106" s="182" t="s">
        <v>368</v>
      </c>
      <c r="M106" s="182" t="s">
        <v>368</v>
      </c>
      <c r="N106" s="182" t="s">
        <v>368</v>
      </c>
      <c r="O106" s="182" t="s">
        <v>368</v>
      </c>
      <c r="P106" s="182" t="s">
        <v>368</v>
      </c>
      <c r="Q106" s="182" t="s">
        <v>368</v>
      </c>
      <c r="R106" s="182" t="s">
        <v>368</v>
      </c>
      <c r="S106" s="182" t="s">
        <v>368</v>
      </c>
      <c r="T106" s="182" t="s">
        <v>368</v>
      </c>
      <c r="U106" s="182" t="s">
        <v>368</v>
      </c>
      <c r="V106" s="182" t="s">
        <v>368</v>
      </c>
      <c r="W106" s="182" t="s">
        <v>368</v>
      </c>
      <c r="X106" s="182" t="s">
        <v>368</v>
      </c>
      <c r="Y106" s="182" t="s">
        <v>368</v>
      </c>
      <c r="Z106" s="182" t="s">
        <v>368</v>
      </c>
      <c r="AA106" s="182" t="s">
        <v>368</v>
      </c>
      <c r="AB106" s="182" t="s">
        <v>368</v>
      </c>
      <c r="AC106" s="182" t="s">
        <v>368</v>
      </c>
      <c r="AD106" s="182" t="s">
        <v>368</v>
      </c>
      <c r="AE106" s="182" t="s">
        <v>368</v>
      </c>
      <c r="AF106" s="55"/>
      <c r="AG106" s="176"/>
    </row>
    <row r="107" spans="1:33" s="35" customFormat="1" ht="47.25">
      <c r="A107" s="200" t="s">
        <v>442</v>
      </c>
      <c r="B107" s="201" t="s">
        <v>443</v>
      </c>
      <c r="C107" s="182" t="s">
        <v>368</v>
      </c>
      <c r="D107" s="182" t="s">
        <v>368</v>
      </c>
      <c r="E107" s="182" t="s">
        <v>368</v>
      </c>
      <c r="F107" s="182" t="s">
        <v>368</v>
      </c>
      <c r="G107" s="182" t="s">
        <v>368</v>
      </c>
      <c r="H107" s="182" t="s">
        <v>368</v>
      </c>
      <c r="I107" s="182" t="s">
        <v>368</v>
      </c>
      <c r="J107" s="182" t="s">
        <v>368</v>
      </c>
      <c r="K107" s="182" t="s">
        <v>368</v>
      </c>
      <c r="L107" s="182" t="s">
        <v>368</v>
      </c>
      <c r="M107" s="182" t="s">
        <v>368</v>
      </c>
      <c r="N107" s="182" t="s">
        <v>368</v>
      </c>
      <c r="O107" s="182" t="s">
        <v>368</v>
      </c>
      <c r="P107" s="182" t="s">
        <v>368</v>
      </c>
      <c r="Q107" s="182" t="s">
        <v>368</v>
      </c>
      <c r="R107" s="182" t="s">
        <v>368</v>
      </c>
      <c r="S107" s="182" t="s">
        <v>368</v>
      </c>
      <c r="T107" s="182" t="s">
        <v>368</v>
      </c>
      <c r="U107" s="182" t="s">
        <v>368</v>
      </c>
      <c r="V107" s="182" t="s">
        <v>368</v>
      </c>
      <c r="W107" s="182" t="s">
        <v>368</v>
      </c>
      <c r="X107" s="182" t="s">
        <v>368</v>
      </c>
      <c r="Y107" s="182" t="s">
        <v>368</v>
      </c>
      <c r="Z107" s="182" t="s">
        <v>368</v>
      </c>
      <c r="AA107" s="182" t="s">
        <v>368</v>
      </c>
      <c r="AB107" s="182" t="s">
        <v>368</v>
      </c>
      <c r="AC107" s="182" t="s">
        <v>368</v>
      </c>
      <c r="AD107" s="182" t="s">
        <v>368</v>
      </c>
      <c r="AE107" s="182" t="s">
        <v>368</v>
      </c>
      <c r="AF107" s="55"/>
      <c r="AG107" s="176"/>
    </row>
    <row r="108" spans="1:33" s="35" customFormat="1" ht="63">
      <c r="A108" s="200" t="s">
        <v>444</v>
      </c>
      <c r="B108" s="201" t="s">
        <v>445</v>
      </c>
      <c r="C108" s="182" t="s">
        <v>368</v>
      </c>
      <c r="D108" s="182" t="s">
        <v>368</v>
      </c>
      <c r="E108" s="182" t="s">
        <v>368</v>
      </c>
      <c r="F108" s="182" t="s">
        <v>368</v>
      </c>
      <c r="G108" s="182" t="s">
        <v>368</v>
      </c>
      <c r="H108" s="182" t="s">
        <v>368</v>
      </c>
      <c r="I108" s="182" t="s">
        <v>368</v>
      </c>
      <c r="J108" s="182" t="s">
        <v>368</v>
      </c>
      <c r="K108" s="182" t="s">
        <v>368</v>
      </c>
      <c r="L108" s="182" t="s">
        <v>368</v>
      </c>
      <c r="M108" s="182" t="s">
        <v>368</v>
      </c>
      <c r="N108" s="182" t="s">
        <v>368</v>
      </c>
      <c r="O108" s="182" t="s">
        <v>368</v>
      </c>
      <c r="P108" s="182" t="s">
        <v>368</v>
      </c>
      <c r="Q108" s="182" t="s">
        <v>368</v>
      </c>
      <c r="R108" s="182" t="s">
        <v>368</v>
      </c>
      <c r="S108" s="182" t="s">
        <v>368</v>
      </c>
      <c r="T108" s="182" t="s">
        <v>368</v>
      </c>
      <c r="U108" s="182" t="s">
        <v>368</v>
      </c>
      <c r="V108" s="182" t="s">
        <v>368</v>
      </c>
      <c r="W108" s="182" t="s">
        <v>368</v>
      </c>
      <c r="X108" s="182" t="s">
        <v>368</v>
      </c>
      <c r="Y108" s="182" t="s">
        <v>368</v>
      </c>
      <c r="Z108" s="182" t="s">
        <v>368</v>
      </c>
      <c r="AA108" s="182" t="s">
        <v>368</v>
      </c>
      <c r="AB108" s="182" t="s">
        <v>368</v>
      </c>
      <c r="AC108" s="182" t="s">
        <v>368</v>
      </c>
      <c r="AD108" s="182" t="s">
        <v>368</v>
      </c>
      <c r="AE108" s="182" t="s">
        <v>368</v>
      </c>
      <c r="AF108" s="55"/>
      <c r="AG108" s="176"/>
    </row>
    <row r="109" spans="1:33" s="35" customFormat="1">
      <c r="A109" s="200" t="s">
        <v>446</v>
      </c>
      <c r="B109" s="201" t="s">
        <v>447</v>
      </c>
      <c r="C109" s="182" t="s">
        <v>368</v>
      </c>
      <c r="D109" s="182" t="s">
        <v>368</v>
      </c>
      <c r="E109" s="182" t="s">
        <v>368</v>
      </c>
      <c r="F109" s="182" t="s">
        <v>368</v>
      </c>
      <c r="G109" s="182" t="s">
        <v>368</v>
      </c>
      <c r="H109" s="182" t="s">
        <v>368</v>
      </c>
      <c r="I109" s="182" t="s">
        <v>368</v>
      </c>
      <c r="J109" s="182" t="s">
        <v>368</v>
      </c>
      <c r="K109" s="182" t="s">
        <v>368</v>
      </c>
      <c r="L109" s="182" t="s">
        <v>368</v>
      </c>
      <c r="M109" s="182" t="s">
        <v>368</v>
      </c>
      <c r="N109" s="182" t="s">
        <v>368</v>
      </c>
      <c r="O109" s="182" t="s">
        <v>368</v>
      </c>
      <c r="P109" s="182" t="s">
        <v>368</v>
      </c>
      <c r="Q109" s="182" t="s">
        <v>368</v>
      </c>
      <c r="R109" s="182" t="s">
        <v>368</v>
      </c>
      <c r="S109" s="182" t="s">
        <v>368</v>
      </c>
      <c r="T109" s="182" t="s">
        <v>368</v>
      </c>
      <c r="U109" s="182" t="s">
        <v>368</v>
      </c>
      <c r="V109" s="182" t="s">
        <v>368</v>
      </c>
      <c r="W109" s="182" t="s">
        <v>368</v>
      </c>
      <c r="X109" s="182" t="s">
        <v>368</v>
      </c>
      <c r="Y109" s="182" t="s">
        <v>368</v>
      </c>
      <c r="Z109" s="182" t="s">
        <v>368</v>
      </c>
      <c r="AA109" s="182" t="s">
        <v>368</v>
      </c>
      <c r="AB109" s="182" t="s">
        <v>368</v>
      </c>
      <c r="AC109" s="182" t="s">
        <v>368</v>
      </c>
      <c r="AD109" s="182" t="s">
        <v>368</v>
      </c>
      <c r="AE109" s="182" t="s">
        <v>368</v>
      </c>
      <c r="AF109" s="55"/>
      <c r="AG109" s="176"/>
    </row>
    <row r="110" spans="1:33" s="35" customFormat="1">
      <c r="A110" s="200" t="s">
        <v>448</v>
      </c>
      <c r="B110" s="201" t="s">
        <v>449</v>
      </c>
      <c r="C110" s="182" t="s">
        <v>368</v>
      </c>
      <c r="D110" s="182" t="s">
        <v>368</v>
      </c>
      <c r="E110" s="182" t="s">
        <v>368</v>
      </c>
      <c r="F110" s="182" t="s">
        <v>368</v>
      </c>
      <c r="G110" s="182" t="s">
        <v>368</v>
      </c>
      <c r="H110" s="182" t="s">
        <v>368</v>
      </c>
      <c r="I110" s="182" t="s">
        <v>368</v>
      </c>
      <c r="J110" s="182" t="s">
        <v>368</v>
      </c>
      <c r="K110" s="182" t="s">
        <v>368</v>
      </c>
      <c r="L110" s="182" t="s">
        <v>368</v>
      </c>
      <c r="M110" s="182" t="s">
        <v>368</v>
      </c>
      <c r="N110" s="182" t="s">
        <v>368</v>
      </c>
      <c r="O110" s="182" t="s">
        <v>368</v>
      </c>
      <c r="P110" s="182" t="s">
        <v>368</v>
      </c>
      <c r="Q110" s="182" t="s">
        <v>368</v>
      </c>
      <c r="R110" s="182" t="s">
        <v>368</v>
      </c>
      <c r="S110" s="182" t="s">
        <v>368</v>
      </c>
      <c r="T110" s="182" t="s">
        <v>368</v>
      </c>
      <c r="U110" s="182" t="s">
        <v>368</v>
      </c>
      <c r="V110" s="182" t="s">
        <v>368</v>
      </c>
      <c r="W110" s="182" t="s">
        <v>368</v>
      </c>
      <c r="X110" s="182" t="s">
        <v>368</v>
      </c>
      <c r="Y110" s="182" t="s">
        <v>368</v>
      </c>
      <c r="Z110" s="182" t="s">
        <v>368</v>
      </c>
      <c r="AA110" s="182" t="s">
        <v>368</v>
      </c>
      <c r="AB110" s="182" t="s">
        <v>368</v>
      </c>
      <c r="AC110" s="182" t="s">
        <v>368</v>
      </c>
      <c r="AD110" s="182" t="s">
        <v>368</v>
      </c>
      <c r="AE110" s="182" t="s">
        <v>368</v>
      </c>
      <c r="AF110" s="55"/>
      <c r="AG110" s="176"/>
    </row>
    <row r="111" spans="1:33" s="35" customFormat="1" ht="31.5">
      <c r="A111" s="200" t="s">
        <v>450</v>
      </c>
      <c r="B111" s="201" t="s">
        <v>451</v>
      </c>
      <c r="C111" s="182" t="s">
        <v>368</v>
      </c>
      <c r="D111" s="182" t="s">
        <v>368</v>
      </c>
      <c r="E111" s="182" t="s">
        <v>368</v>
      </c>
      <c r="F111" s="182" t="s">
        <v>368</v>
      </c>
      <c r="G111" s="182" t="s">
        <v>368</v>
      </c>
      <c r="H111" s="182" t="s">
        <v>368</v>
      </c>
      <c r="I111" s="182" t="s">
        <v>368</v>
      </c>
      <c r="J111" s="182" t="s">
        <v>368</v>
      </c>
      <c r="K111" s="182" t="s">
        <v>368</v>
      </c>
      <c r="L111" s="182" t="s">
        <v>368</v>
      </c>
      <c r="M111" s="182" t="s">
        <v>368</v>
      </c>
      <c r="N111" s="182" t="s">
        <v>368</v>
      </c>
      <c r="O111" s="182" t="s">
        <v>368</v>
      </c>
      <c r="P111" s="182" t="s">
        <v>368</v>
      </c>
      <c r="Q111" s="182" t="s">
        <v>368</v>
      </c>
      <c r="R111" s="182" t="s">
        <v>368</v>
      </c>
      <c r="S111" s="182" t="s">
        <v>368</v>
      </c>
      <c r="T111" s="182" t="s">
        <v>368</v>
      </c>
      <c r="U111" s="182" t="s">
        <v>368</v>
      </c>
      <c r="V111" s="182" t="s">
        <v>368</v>
      </c>
      <c r="W111" s="182" t="s">
        <v>368</v>
      </c>
      <c r="X111" s="182" t="s">
        <v>368</v>
      </c>
      <c r="Y111" s="182" t="s">
        <v>368</v>
      </c>
      <c r="Z111" s="182" t="s">
        <v>368</v>
      </c>
      <c r="AA111" s="182" t="s">
        <v>368</v>
      </c>
      <c r="AB111" s="182" t="s">
        <v>368</v>
      </c>
      <c r="AC111" s="182" t="s">
        <v>368</v>
      </c>
      <c r="AD111" s="182" t="s">
        <v>368</v>
      </c>
      <c r="AE111" s="182" t="s">
        <v>368</v>
      </c>
      <c r="AF111" s="55"/>
      <c r="AG111" s="176"/>
    </row>
    <row r="112" spans="1:33" s="35" customFormat="1" ht="31.5">
      <c r="A112" s="200" t="s">
        <v>452</v>
      </c>
      <c r="B112" s="201" t="s">
        <v>453</v>
      </c>
      <c r="C112" s="182" t="s">
        <v>368</v>
      </c>
      <c r="D112" s="182" t="s">
        <v>368</v>
      </c>
      <c r="E112" s="182" t="s">
        <v>368</v>
      </c>
      <c r="F112" s="182" t="s">
        <v>368</v>
      </c>
      <c r="G112" s="182" t="s">
        <v>368</v>
      </c>
      <c r="H112" s="182" t="s">
        <v>368</v>
      </c>
      <c r="I112" s="182" t="s">
        <v>368</v>
      </c>
      <c r="J112" s="182" t="s">
        <v>368</v>
      </c>
      <c r="K112" s="182" t="s">
        <v>368</v>
      </c>
      <c r="L112" s="182" t="s">
        <v>368</v>
      </c>
      <c r="M112" s="182" t="s">
        <v>368</v>
      </c>
      <c r="N112" s="182" t="s">
        <v>368</v>
      </c>
      <c r="O112" s="182" t="s">
        <v>368</v>
      </c>
      <c r="P112" s="182" t="s">
        <v>368</v>
      </c>
      <c r="Q112" s="182" t="s">
        <v>368</v>
      </c>
      <c r="R112" s="182" t="s">
        <v>368</v>
      </c>
      <c r="S112" s="182" t="s">
        <v>368</v>
      </c>
      <c r="T112" s="182" t="s">
        <v>368</v>
      </c>
      <c r="U112" s="182" t="s">
        <v>368</v>
      </c>
      <c r="V112" s="182" t="s">
        <v>368</v>
      </c>
      <c r="W112" s="182" t="s">
        <v>368</v>
      </c>
      <c r="X112" s="182" t="s">
        <v>368</v>
      </c>
      <c r="Y112" s="182" t="s">
        <v>368</v>
      </c>
      <c r="Z112" s="182" t="s">
        <v>368</v>
      </c>
      <c r="AA112" s="182" t="s">
        <v>368</v>
      </c>
      <c r="AB112" s="182" t="s">
        <v>368</v>
      </c>
      <c r="AC112" s="182" t="s">
        <v>368</v>
      </c>
      <c r="AD112" s="182" t="s">
        <v>368</v>
      </c>
      <c r="AE112" s="182" t="s">
        <v>368</v>
      </c>
      <c r="AF112" s="55"/>
      <c r="AG112" s="176"/>
    </row>
    <row r="113" spans="1:33" s="35" customFormat="1" ht="78.75">
      <c r="A113" s="200" t="s">
        <v>454</v>
      </c>
      <c r="B113" s="201" t="s">
        <v>455</v>
      </c>
      <c r="C113" s="182" t="s">
        <v>368</v>
      </c>
      <c r="D113" s="182" t="s">
        <v>368</v>
      </c>
      <c r="E113" s="182" t="s">
        <v>368</v>
      </c>
      <c r="F113" s="182" t="s">
        <v>368</v>
      </c>
      <c r="G113" s="182" t="s">
        <v>368</v>
      </c>
      <c r="H113" s="182" t="s">
        <v>368</v>
      </c>
      <c r="I113" s="182" t="s">
        <v>368</v>
      </c>
      <c r="J113" s="182" t="s">
        <v>368</v>
      </c>
      <c r="K113" s="182" t="s">
        <v>368</v>
      </c>
      <c r="L113" s="182" t="s">
        <v>368</v>
      </c>
      <c r="M113" s="182" t="s">
        <v>368</v>
      </c>
      <c r="N113" s="182" t="s">
        <v>368</v>
      </c>
      <c r="O113" s="182" t="s">
        <v>368</v>
      </c>
      <c r="P113" s="182" t="s">
        <v>368</v>
      </c>
      <c r="Q113" s="182" t="s">
        <v>368</v>
      </c>
      <c r="R113" s="182" t="s">
        <v>368</v>
      </c>
      <c r="S113" s="182" t="s">
        <v>368</v>
      </c>
      <c r="T113" s="182" t="s">
        <v>368</v>
      </c>
      <c r="U113" s="182" t="s">
        <v>368</v>
      </c>
      <c r="V113" s="182" t="s">
        <v>368</v>
      </c>
      <c r="W113" s="182" t="s">
        <v>368</v>
      </c>
      <c r="X113" s="182" t="s">
        <v>368</v>
      </c>
      <c r="Y113" s="182" t="s">
        <v>368</v>
      </c>
      <c r="Z113" s="182" t="s">
        <v>368</v>
      </c>
      <c r="AA113" s="182" t="s">
        <v>368</v>
      </c>
      <c r="AB113" s="182" t="s">
        <v>368</v>
      </c>
      <c r="AC113" s="182" t="s">
        <v>368</v>
      </c>
      <c r="AD113" s="182" t="s">
        <v>368</v>
      </c>
      <c r="AE113" s="182" t="s">
        <v>368</v>
      </c>
      <c r="AF113" s="55"/>
      <c r="AG113" s="176"/>
    </row>
    <row r="114" spans="1:33" s="35" customFormat="1">
      <c r="A114" s="146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55"/>
      <c r="AG114" s="139"/>
    </row>
    <row r="115" spans="1:33" s="35" customFormat="1">
      <c r="A115" s="146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55"/>
      <c r="AG115" s="139"/>
    </row>
    <row r="116" spans="1:33" s="35" customFormat="1">
      <c r="A116" s="146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55"/>
      <c r="AG116" s="139"/>
    </row>
    <row r="117" spans="1:33" s="35" customFormat="1">
      <c r="A117" s="146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55"/>
      <c r="AG117" s="139"/>
    </row>
    <row r="119" spans="1:33" s="35" customFormat="1" ht="23.25" customHeight="1">
      <c r="A119" s="287" t="s">
        <v>228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55"/>
      <c r="AG119" s="86"/>
    </row>
    <row r="120" spans="1:33" s="35" customFormat="1" ht="23.25" customHeight="1">
      <c r="A120" s="287" t="s">
        <v>226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  <c r="AA120" s="287"/>
      <c r="AB120" s="287"/>
      <c r="AC120" s="287"/>
      <c r="AD120" s="287"/>
      <c r="AE120" s="287"/>
      <c r="AF120" s="55"/>
      <c r="AG120" s="86"/>
    </row>
    <row r="121" spans="1:33" ht="37.5" customHeight="1">
      <c r="A121" s="277" t="s">
        <v>229</v>
      </c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</row>
    <row r="122" spans="1:33" ht="16.5" customHeight="1">
      <c r="A122" s="277" t="s">
        <v>205</v>
      </c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</row>
    <row r="123" spans="1:33" ht="19.5" customHeight="1">
      <c r="A123" s="277" t="s">
        <v>257</v>
      </c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77"/>
      <c r="T123" s="277"/>
      <c r="U123" s="277"/>
      <c r="V123" s="277"/>
      <c r="W123" s="277"/>
      <c r="X123" s="277"/>
      <c r="Y123" s="277"/>
      <c r="Z123" s="277"/>
      <c r="AA123" s="277"/>
      <c r="AB123" s="277"/>
      <c r="AC123" s="277"/>
      <c r="AD123" s="277"/>
      <c r="AE123" s="277"/>
    </row>
    <row r="124" spans="1:33" ht="19.5" customHeight="1">
      <c r="A124" s="277" t="s">
        <v>206</v>
      </c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</row>
    <row r="125" spans="1:33" ht="38.25" customHeight="1">
      <c r="A125" s="274" t="s">
        <v>233</v>
      </c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</row>
  </sheetData>
  <mergeCells count="24">
    <mergeCell ref="K10:AE10"/>
    <mergeCell ref="K11:Q11"/>
    <mergeCell ref="A10:A13"/>
    <mergeCell ref="Y11:AE11"/>
    <mergeCell ref="D10:J11"/>
    <mergeCell ref="C10:C13"/>
    <mergeCell ref="B10:B13"/>
    <mergeCell ref="K12:Q12"/>
    <mergeCell ref="R11:X11"/>
    <mergeCell ref="R12:X12"/>
    <mergeCell ref="A4:X4"/>
    <mergeCell ref="A5:X5"/>
    <mergeCell ref="A7:X7"/>
    <mergeCell ref="A8:X8"/>
    <mergeCell ref="A9:X9"/>
    <mergeCell ref="A119:AE119"/>
    <mergeCell ref="A120:AE120"/>
    <mergeCell ref="Y12:AE12"/>
    <mergeCell ref="D12:J12"/>
    <mergeCell ref="A125:AE125"/>
    <mergeCell ref="A121:AE121"/>
    <mergeCell ref="A122:AE122"/>
    <mergeCell ref="A123:AE123"/>
    <mergeCell ref="A124:AE124"/>
  </mergeCells>
  <pageMargins left="0.70866141732283472" right="0.70866141732283472" top="0.74803149606299213" bottom="0.74803149606299213" header="0.31496062992125984" footer="0.31496062992125984"/>
  <pageSetup paperSize="8" scale="47" fitToWidth="2" orientation="landscape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R60"/>
  <sheetViews>
    <sheetView view="pageBreakPreview" topLeftCell="A46" zoomScale="90" zoomScaleNormal="100" zoomScaleSheetLayoutView="90" workbookViewId="0">
      <selection activeCell="D22" sqref="D22"/>
    </sheetView>
  </sheetViews>
  <sheetFormatPr defaultColWidth="9" defaultRowHeight="15.75"/>
  <cols>
    <col min="1" max="1" width="8.875" style="46" customWidth="1"/>
    <col min="2" max="2" width="77.875" style="47" customWidth="1"/>
    <col min="3" max="3" width="16.25" style="48" customWidth="1"/>
    <col min="4" max="4" width="16.625" style="48" customWidth="1"/>
    <col min="5" max="5" width="17.75" style="48" customWidth="1"/>
    <col min="6" max="6" width="91.875" style="48" customWidth="1"/>
    <col min="7" max="7" width="157.375" style="48" customWidth="1"/>
    <col min="8" max="248" width="9" style="48"/>
    <col min="249" max="249" width="8.875" style="48" customWidth="1"/>
    <col min="250" max="250" width="72.75" style="48" customWidth="1"/>
    <col min="251" max="251" width="10.75" style="48" customWidth="1"/>
    <col min="252" max="252" width="8.625" style="48" customWidth="1"/>
    <col min="253" max="253" width="9" style="48" customWidth="1"/>
    <col min="254" max="254" width="13.375" style="48" customWidth="1"/>
    <col min="255" max="255" width="17.125" style="48" customWidth="1"/>
    <col min="256" max="256" width="13.25" style="48" customWidth="1"/>
    <col min="257" max="257" width="17.375" style="48" customWidth="1"/>
    <col min="258" max="258" width="13.125" style="48" customWidth="1"/>
    <col min="259" max="259" width="16.5" style="48" customWidth="1"/>
    <col min="260" max="260" width="13.25" style="48" customWidth="1"/>
    <col min="261" max="261" width="17.125" style="48" customWidth="1"/>
    <col min="262" max="262" width="91.875" style="48" customWidth="1"/>
    <col min="263" max="263" width="157.375" style="48" customWidth="1"/>
    <col min="264" max="504" width="9" style="48"/>
    <col min="505" max="505" width="8.875" style="48" customWidth="1"/>
    <col min="506" max="506" width="72.75" style="48" customWidth="1"/>
    <col min="507" max="507" width="10.75" style="48" customWidth="1"/>
    <col min="508" max="508" width="8.625" style="48" customWidth="1"/>
    <col min="509" max="509" width="9" style="48" customWidth="1"/>
    <col min="510" max="510" width="13.375" style="48" customWidth="1"/>
    <col min="511" max="511" width="17.125" style="48" customWidth="1"/>
    <col min="512" max="512" width="13.25" style="48" customWidth="1"/>
    <col min="513" max="513" width="17.375" style="48" customWidth="1"/>
    <col min="514" max="514" width="13.125" style="48" customWidth="1"/>
    <col min="515" max="515" width="16.5" style="48" customWidth="1"/>
    <col min="516" max="516" width="13.25" style="48" customWidth="1"/>
    <col min="517" max="517" width="17.125" style="48" customWidth="1"/>
    <col min="518" max="518" width="91.875" style="48" customWidth="1"/>
    <col min="519" max="519" width="157.375" style="48" customWidth="1"/>
    <col min="520" max="760" width="9" style="48"/>
    <col min="761" max="761" width="8.875" style="48" customWidth="1"/>
    <col min="762" max="762" width="72.75" style="48" customWidth="1"/>
    <col min="763" max="763" width="10.75" style="48" customWidth="1"/>
    <col min="764" max="764" width="8.625" style="48" customWidth="1"/>
    <col min="765" max="765" width="9" style="48" customWidth="1"/>
    <col min="766" max="766" width="13.375" style="48" customWidth="1"/>
    <col min="767" max="767" width="17.125" style="48" customWidth="1"/>
    <col min="768" max="768" width="13.25" style="48" customWidth="1"/>
    <col min="769" max="769" width="17.375" style="48" customWidth="1"/>
    <col min="770" max="770" width="13.125" style="48" customWidth="1"/>
    <col min="771" max="771" width="16.5" style="48" customWidth="1"/>
    <col min="772" max="772" width="13.25" style="48" customWidth="1"/>
    <col min="773" max="773" width="17.125" style="48" customWidth="1"/>
    <col min="774" max="774" width="91.875" style="48" customWidth="1"/>
    <col min="775" max="775" width="157.375" style="48" customWidth="1"/>
    <col min="776" max="1016" width="9" style="48"/>
    <col min="1017" max="1017" width="8.875" style="48" customWidth="1"/>
    <col min="1018" max="1018" width="72.75" style="48" customWidth="1"/>
    <col min="1019" max="1019" width="10.75" style="48" customWidth="1"/>
    <col min="1020" max="1020" width="8.625" style="48" customWidth="1"/>
    <col min="1021" max="1021" width="9" style="48" customWidth="1"/>
    <col min="1022" max="1022" width="13.375" style="48" customWidth="1"/>
    <col min="1023" max="1023" width="17.125" style="48" customWidth="1"/>
    <col min="1024" max="1024" width="13.25" style="48" customWidth="1"/>
    <col min="1025" max="1025" width="17.375" style="48" customWidth="1"/>
    <col min="1026" max="1026" width="13.125" style="48" customWidth="1"/>
    <col min="1027" max="1027" width="16.5" style="48" customWidth="1"/>
    <col min="1028" max="1028" width="13.25" style="48" customWidth="1"/>
    <col min="1029" max="1029" width="17.125" style="48" customWidth="1"/>
    <col min="1030" max="1030" width="91.875" style="48" customWidth="1"/>
    <col min="1031" max="1031" width="157.375" style="48" customWidth="1"/>
    <col min="1032" max="1272" width="9" style="48"/>
    <col min="1273" max="1273" width="8.875" style="48" customWidth="1"/>
    <col min="1274" max="1274" width="72.75" style="48" customWidth="1"/>
    <col min="1275" max="1275" width="10.75" style="48" customWidth="1"/>
    <col min="1276" max="1276" width="8.625" style="48" customWidth="1"/>
    <col min="1277" max="1277" width="9" style="48" customWidth="1"/>
    <col min="1278" max="1278" width="13.375" style="48" customWidth="1"/>
    <col min="1279" max="1279" width="17.125" style="48" customWidth="1"/>
    <col min="1280" max="1280" width="13.25" style="48" customWidth="1"/>
    <col min="1281" max="1281" width="17.375" style="48" customWidth="1"/>
    <col min="1282" max="1282" width="13.125" style="48" customWidth="1"/>
    <col min="1283" max="1283" width="16.5" style="48" customWidth="1"/>
    <col min="1284" max="1284" width="13.25" style="48" customWidth="1"/>
    <col min="1285" max="1285" width="17.125" style="48" customWidth="1"/>
    <col min="1286" max="1286" width="91.875" style="48" customWidth="1"/>
    <col min="1287" max="1287" width="157.375" style="48" customWidth="1"/>
    <col min="1288" max="1528" width="9" style="48"/>
    <col min="1529" max="1529" width="8.875" style="48" customWidth="1"/>
    <col min="1530" max="1530" width="72.75" style="48" customWidth="1"/>
    <col min="1531" max="1531" width="10.75" style="48" customWidth="1"/>
    <col min="1532" max="1532" width="8.625" style="48" customWidth="1"/>
    <col min="1533" max="1533" width="9" style="48" customWidth="1"/>
    <col min="1534" max="1534" width="13.375" style="48" customWidth="1"/>
    <col min="1535" max="1535" width="17.125" style="48" customWidth="1"/>
    <col min="1536" max="1536" width="13.25" style="48" customWidth="1"/>
    <col min="1537" max="1537" width="17.375" style="48" customWidth="1"/>
    <col min="1538" max="1538" width="13.125" style="48" customWidth="1"/>
    <col min="1539" max="1539" width="16.5" style="48" customWidth="1"/>
    <col min="1540" max="1540" width="13.25" style="48" customWidth="1"/>
    <col min="1541" max="1541" width="17.125" style="48" customWidth="1"/>
    <col min="1542" max="1542" width="91.875" style="48" customWidth="1"/>
    <col min="1543" max="1543" width="157.375" style="48" customWidth="1"/>
    <col min="1544" max="1784" width="9" style="48"/>
    <col min="1785" max="1785" width="8.875" style="48" customWidth="1"/>
    <col min="1786" max="1786" width="72.75" style="48" customWidth="1"/>
    <col min="1787" max="1787" width="10.75" style="48" customWidth="1"/>
    <col min="1788" max="1788" width="8.625" style="48" customWidth="1"/>
    <col min="1789" max="1789" width="9" style="48" customWidth="1"/>
    <col min="1790" max="1790" width="13.375" style="48" customWidth="1"/>
    <col min="1791" max="1791" width="17.125" style="48" customWidth="1"/>
    <col min="1792" max="1792" width="13.25" style="48" customWidth="1"/>
    <col min="1793" max="1793" width="17.375" style="48" customWidth="1"/>
    <col min="1794" max="1794" width="13.125" style="48" customWidth="1"/>
    <col min="1795" max="1795" width="16.5" style="48" customWidth="1"/>
    <col min="1796" max="1796" width="13.25" style="48" customWidth="1"/>
    <col min="1797" max="1797" width="17.125" style="48" customWidth="1"/>
    <col min="1798" max="1798" width="91.875" style="48" customWidth="1"/>
    <col min="1799" max="1799" width="157.375" style="48" customWidth="1"/>
    <col min="1800" max="2040" width="9" style="48"/>
    <col min="2041" max="2041" width="8.875" style="48" customWidth="1"/>
    <col min="2042" max="2042" width="72.75" style="48" customWidth="1"/>
    <col min="2043" max="2043" width="10.75" style="48" customWidth="1"/>
    <col min="2044" max="2044" width="8.625" style="48" customWidth="1"/>
    <col min="2045" max="2045" width="9" style="48" customWidth="1"/>
    <col min="2046" max="2046" width="13.375" style="48" customWidth="1"/>
    <col min="2047" max="2047" width="17.125" style="48" customWidth="1"/>
    <col min="2048" max="2048" width="13.25" style="48" customWidth="1"/>
    <col min="2049" max="2049" width="17.375" style="48" customWidth="1"/>
    <col min="2050" max="2050" width="13.125" style="48" customWidth="1"/>
    <col min="2051" max="2051" width="16.5" style="48" customWidth="1"/>
    <col min="2052" max="2052" width="13.25" style="48" customWidth="1"/>
    <col min="2053" max="2053" width="17.125" style="48" customWidth="1"/>
    <col min="2054" max="2054" width="91.875" style="48" customWidth="1"/>
    <col min="2055" max="2055" width="157.375" style="48" customWidth="1"/>
    <col min="2056" max="2296" width="9" style="48"/>
    <col min="2297" max="2297" width="8.875" style="48" customWidth="1"/>
    <col min="2298" max="2298" width="72.75" style="48" customWidth="1"/>
    <col min="2299" max="2299" width="10.75" style="48" customWidth="1"/>
    <col min="2300" max="2300" width="8.625" style="48" customWidth="1"/>
    <col min="2301" max="2301" width="9" style="48" customWidth="1"/>
    <col min="2302" max="2302" width="13.375" style="48" customWidth="1"/>
    <col min="2303" max="2303" width="17.125" style="48" customWidth="1"/>
    <col min="2304" max="2304" width="13.25" style="48" customWidth="1"/>
    <col min="2305" max="2305" width="17.375" style="48" customWidth="1"/>
    <col min="2306" max="2306" width="13.125" style="48" customWidth="1"/>
    <col min="2307" max="2307" width="16.5" style="48" customWidth="1"/>
    <col min="2308" max="2308" width="13.25" style="48" customWidth="1"/>
    <col min="2309" max="2309" width="17.125" style="48" customWidth="1"/>
    <col min="2310" max="2310" width="91.875" style="48" customWidth="1"/>
    <col min="2311" max="2311" width="157.375" style="48" customWidth="1"/>
    <col min="2312" max="2552" width="9" style="48"/>
    <col min="2553" max="2553" width="8.875" style="48" customWidth="1"/>
    <col min="2554" max="2554" width="72.75" style="48" customWidth="1"/>
    <col min="2555" max="2555" width="10.75" style="48" customWidth="1"/>
    <col min="2556" max="2556" width="8.625" style="48" customWidth="1"/>
    <col min="2557" max="2557" width="9" style="48" customWidth="1"/>
    <col min="2558" max="2558" width="13.375" style="48" customWidth="1"/>
    <col min="2559" max="2559" width="17.125" style="48" customWidth="1"/>
    <col min="2560" max="2560" width="13.25" style="48" customWidth="1"/>
    <col min="2561" max="2561" width="17.375" style="48" customWidth="1"/>
    <col min="2562" max="2562" width="13.125" style="48" customWidth="1"/>
    <col min="2563" max="2563" width="16.5" style="48" customWidth="1"/>
    <col min="2564" max="2564" width="13.25" style="48" customWidth="1"/>
    <col min="2565" max="2565" width="17.125" style="48" customWidth="1"/>
    <col min="2566" max="2566" width="91.875" style="48" customWidth="1"/>
    <col min="2567" max="2567" width="157.375" style="48" customWidth="1"/>
    <col min="2568" max="2808" width="9" style="48"/>
    <col min="2809" max="2809" width="8.875" style="48" customWidth="1"/>
    <col min="2810" max="2810" width="72.75" style="48" customWidth="1"/>
    <col min="2811" max="2811" width="10.75" style="48" customWidth="1"/>
    <col min="2812" max="2812" width="8.625" style="48" customWidth="1"/>
    <col min="2813" max="2813" width="9" style="48" customWidth="1"/>
    <col min="2814" max="2814" width="13.375" style="48" customWidth="1"/>
    <col min="2815" max="2815" width="17.125" style="48" customWidth="1"/>
    <col min="2816" max="2816" width="13.25" style="48" customWidth="1"/>
    <col min="2817" max="2817" width="17.375" style="48" customWidth="1"/>
    <col min="2818" max="2818" width="13.125" style="48" customWidth="1"/>
    <col min="2819" max="2819" width="16.5" style="48" customWidth="1"/>
    <col min="2820" max="2820" width="13.25" style="48" customWidth="1"/>
    <col min="2821" max="2821" width="17.125" style="48" customWidth="1"/>
    <col min="2822" max="2822" width="91.875" style="48" customWidth="1"/>
    <col min="2823" max="2823" width="157.375" style="48" customWidth="1"/>
    <col min="2824" max="3064" width="9" style="48"/>
    <col min="3065" max="3065" width="8.875" style="48" customWidth="1"/>
    <col min="3066" max="3066" width="72.75" style="48" customWidth="1"/>
    <col min="3067" max="3067" width="10.75" style="48" customWidth="1"/>
    <col min="3068" max="3068" width="8.625" style="48" customWidth="1"/>
    <col min="3069" max="3069" width="9" style="48" customWidth="1"/>
    <col min="3070" max="3070" width="13.375" style="48" customWidth="1"/>
    <col min="3071" max="3071" width="17.125" style="48" customWidth="1"/>
    <col min="3072" max="3072" width="13.25" style="48" customWidth="1"/>
    <col min="3073" max="3073" width="17.375" style="48" customWidth="1"/>
    <col min="3074" max="3074" width="13.125" style="48" customWidth="1"/>
    <col min="3075" max="3075" width="16.5" style="48" customWidth="1"/>
    <col min="3076" max="3076" width="13.25" style="48" customWidth="1"/>
    <col min="3077" max="3077" width="17.125" style="48" customWidth="1"/>
    <col min="3078" max="3078" width="91.875" style="48" customWidth="1"/>
    <col min="3079" max="3079" width="157.375" style="48" customWidth="1"/>
    <col min="3080" max="3320" width="9" style="48"/>
    <col min="3321" max="3321" width="8.875" style="48" customWidth="1"/>
    <col min="3322" max="3322" width="72.75" style="48" customWidth="1"/>
    <col min="3323" max="3323" width="10.75" style="48" customWidth="1"/>
    <col min="3324" max="3324" width="8.625" style="48" customWidth="1"/>
    <col min="3325" max="3325" width="9" style="48" customWidth="1"/>
    <col min="3326" max="3326" width="13.375" style="48" customWidth="1"/>
    <col min="3327" max="3327" width="17.125" style="48" customWidth="1"/>
    <col min="3328" max="3328" width="13.25" style="48" customWidth="1"/>
    <col min="3329" max="3329" width="17.375" style="48" customWidth="1"/>
    <col min="3330" max="3330" width="13.125" style="48" customWidth="1"/>
    <col min="3331" max="3331" width="16.5" style="48" customWidth="1"/>
    <col min="3332" max="3332" width="13.25" style="48" customWidth="1"/>
    <col min="3333" max="3333" width="17.125" style="48" customWidth="1"/>
    <col min="3334" max="3334" width="91.875" style="48" customWidth="1"/>
    <col min="3335" max="3335" width="157.375" style="48" customWidth="1"/>
    <col min="3336" max="3576" width="9" style="48"/>
    <col min="3577" max="3577" width="8.875" style="48" customWidth="1"/>
    <col min="3578" max="3578" width="72.75" style="48" customWidth="1"/>
    <col min="3579" max="3579" width="10.75" style="48" customWidth="1"/>
    <col min="3580" max="3580" width="8.625" style="48" customWidth="1"/>
    <col min="3581" max="3581" width="9" style="48" customWidth="1"/>
    <col min="3582" max="3582" width="13.375" style="48" customWidth="1"/>
    <col min="3583" max="3583" width="17.125" style="48" customWidth="1"/>
    <col min="3584" max="3584" width="13.25" style="48" customWidth="1"/>
    <col min="3585" max="3585" width="17.375" style="48" customWidth="1"/>
    <col min="3586" max="3586" width="13.125" style="48" customWidth="1"/>
    <col min="3587" max="3587" width="16.5" style="48" customWidth="1"/>
    <col min="3588" max="3588" width="13.25" style="48" customWidth="1"/>
    <col min="3589" max="3589" width="17.125" style="48" customWidth="1"/>
    <col min="3590" max="3590" width="91.875" style="48" customWidth="1"/>
    <col min="3591" max="3591" width="157.375" style="48" customWidth="1"/>
    <col min="3592" max="3832" width="9" style="48"/>
    <col min="3833" max="3833" width="8.875" style="48" customWidth="1"/>
    <col min="3834" max="3834" width="72.75" style="48" customWidth="1"/>
    <col min="3835" max="3835" width="10.75" style="48" customWidth="1"/>
    <col min="3836" max="3836" width="8.625" style="48" customWidth="1"/>
    <col min="3837" max="3837" width="9" style="48" customWidth="1"/>
    <col min="3838" max="3838" width="13.375" style="48" customWidth="1"/>
    <col min="3839" max="3839" width="17.125" style="48" customWidth="1"/>
    <col min="3840" max="3840" width="13.25" style="48" customWidth="1"/>
    <col min="3841" max="3841" width="17.375" style="48" customWidth="1"/>
    <col min="3842" max="3842" width="13.125" style="48" customWidth="1"/>
    <col min="3843" max="3843" width="16.5" style="48" customWidth="1"/>
    <col min="3844" max="3844" width="13.25" style="48" customWidth="1"/>
    <col min="3845" max="3845" width="17.125" style="48" customWidth="1"/>
    <col min="3846" max="3846" width="91.875" style="48" customWidth="1"/>
    <col min="3847" max="3847" width="157.375" style="48" customWidth="1"/>
    <col min="3848" max="4088" width="9" style="48"/>
    <col min="4089" max="4089" width="8.875" style="48" customWidth="1"/>
    <col min="4090" max="4090" width="72.75" style="48" customWidth="1"/>
    <col min="4091" max="4091" width="10.75" style="48" customWidth="1"/>
    <col min="4092" max="4092" width="8.625" style="48" customWidth="1"/>
    <col min="4093" max="4093" width="9" style="48" customWidth="1"/>
    <col min="4094" max="4094" width="13.375" style="48" customWidth="1"/>
    <col min="4095" max="4095" width="17.125" style="48" customWidth="1"/>
    <col min="4096" max="4096" width="13.25" style="48" customWidth="1"/>
    <col min="4097" max="4097" width="17.375" style="48" customWidth="1"/>
    <col min="4098" max="4098" width="13.125" style="48" customWidth="1"/>
    <col min="4099" max="4099" width="16.5" style="48" customWidth="1"/>
    <col min="4100" max="4100" width="13.25" style="48" customWidth="1"/>
    <col min="4101" max="4101" width="17.125" style="48" customWidth="1"/>
    <col min="4102" max="4102" width="91.875" style="48" customWidth="1"/>
    <col min="4103" max="4103" width="157.375" style="48" customWidth="1"/>
    <col min="4104" max="4344" width="9" style="48"/>
    <col min="4345" max="4345" width="8.875" style="48" customWidth="1"/>
    <col min="4346" max="4346" width="72.75" style="48" customWidth="1"/>
    <col min="4347" max="4347" width="10.75" style="48" customWidth="1"/>
    <col min="4348" max="4348" width="8.625" style="48" customWidth="1"/>
    <col min="4349" max="4349" width="9" style="48" customWidth="1"/>
    <col min="4350" max="4350" width="13.375" style="48" customWidth="1"/>
    <col min="4351" max="4351" width="17.125" style="48" customWidth="1"/>
    <col min="4352" max="4352" width="13.25" style="48" customWidth="1"/>
    <col min="4353" max="4353" width="17.375" style="48" customWidth="1"/>
    <col min="4354" max="4354" width="13.125" style="48" customWidth="1"/>
    <col min="4355" max="4355" width="16.5" style="48" customWidth="1"/>
    <col min="4356" max="4356" width="13.25" style="48" customWidth="1"/>
    <col min="4357" max="4357" width="17.125" style="48" customWidth="1"/>
    <col min="4358" max="4358" width="91.875" style="48" customWidth="1"/>
    <col min="4359" max="4359" width="157.375" style="48" customWidth="1"/>
    <col min="4360" max="4600" width="9" style="48"/>
    <col min="4601" max="4601" width="8.875" style="48" customWidth="1"/>
    <col min="4602" max="4602" width="72.75" style="48" customWidth="1"/>
    <col min="4603" max="4603" width="10.75" style="48" customWidth="1"/>
    <col min="4604" max="4604" width="8.625" style="48" customWidth="1"/>
    <col min="4605" max="4605" width="9" style="48" customWidth="1"/>
    <col min="4606" max="4606" width="13.375" style="48" customWidth="1"/>
    <col min="4607" max="4607" width="17.125" style="48" customWidth="1"/>
    <col min="4608" max="4608" width="13.25" style="48" customWidth="1"/>
    <col min="4609" max="4609" width="17.375" style="48" customWidth="1"/>
    <col min="4610" max="4610" width="13.125" style="48" customWidth="1"/>
    <col min="4611" max="4611" width="16.5" style="48" customWidth="1"/>
    <col min="4612" max="4612" width="13.25" style="48" customWidth="1"/>
    <col min="4613" max="4613" width="17.125" style="48" customWidth="1"/>
    <col min="4614" max="4614" width="91.875" style="48" customWidth="1"/>
    <col min="4615" max="4615" width="157.375" style="48" customWidth="1"/>
    <col min="4616" max="4856" width="9" style="48"/>
    <col min="4857" max="4857" width="8.875" style="48" customWidth="1"/>
    <col min="4858" max="4858" width="72.75" style="48" customWidth="1"/>
    <col min="4859" max="4859" width="10.75" style="48" customWidth="1"/>
    <col min="4860" max="4860" width="8.625" style="48" customWidth="1"/>
    <col min="4861" max="4861" width="9" style="48" customWidth="1"/>
    <col min="4862" max="4862" width="13.375" style="48" customWidth="1"/>
    <col min="4863" max="4863" width="17.125" style="48" customWidth="1"/>
    <col min="4864" max="4864" width="13.25" style="48" customWidth="1"/>
    <col min="4865" max="4865" width="17.375" style="48" customWidth="1"/>
    <col min="4866" max="4866" width="13.125" style="48" customWidth="1"/>
    <col min="4867" max="4867" width="16.5" style="48" customWidth="1"/>
    <col min="4868" max="4868" width="13.25" style="48" customWidth="1"/>
    <col min="4869" max="4869" width="17.125" style="48" customWidth="1"/>
    <col min="4870" max="4870" width="91.875" style="48" customWidth="1"/>
    <col min="4871" max="4871" width="157.375" style="48" customWidth="1"/>
    <col min="4872" max="5112" width="9" style="48"/>
    <col min="5113" max="5113" width="8.875" style="48" customWidth="1"/>
    <col min="5114" max="5114" width="72.75" style="48" customWidth="1"/>
    <col min="5115" max="5115" width="10.75" style="48" customWidth="1"/>
    <col min="5116" max="5116" width="8.625" style="48" customWidth="1"/>
    <col min="5117" max="5117" width="9" style="48" customWidth="1"/>
    <col min="5118" max="5118" width="13.375" style="48" customWidth="1"/>
    <col min="5119" max="5119" width="17.125" style="48" customWidth="1"/>
    <col min="5120" max="5120" width="13.25" style="48" customWidth="1"/>
    <col min="5121" max="5121" width="17.375" style="48" customWidth="1"/>
    <col min="5122" max="5122" width="13.125" style="48" customWidth="1"/>
    <col min="5123" max="5123" width="16.5" style="48" customWidth="1"/>
    <col min="5124" max="5124" width="13.25" style="48" customWidth="1"/>
    <col min="5125" max="5125" width="17.125" style="48" customWidth="1"/>
    <col min="5126" max="5126" width="91.875" style="48" customWidth="1"/>
    <col min="5127" max="5127" width="157.375" style="48" customWidth="1"/>
    <col min="5128" max="5368" width="9" style="48"/>
    <col min="5369" max="5369" width="8.875" style="48" customWidth="1"/>
    <col min="5370" max="5370" width="72.75" style="48" customWidth="1"/>
    <col min="5371" max="5371" width="10.75" style="48" customWidth="1"/>
    <col min="5372" max="5372" width="8.625" style="48" customWidth="1"/>
    <col min="5373" max="5373" width="9" style="48" customWidth="1"/>
    <col min="5374" max="5374" width="13.375" style="48" customWidth="1"/>
    <col min="5375" max="5375" width="17.125" style="48" customWidth="1"/>
    <col min="5376" max="5376" width="13.25" style="48" customWidth="1"/>
    <col min="5377" max="5377" width="17.375" style="48" customWidth="1"/>
    <col min="5378" max="5378" width="13.125" style="48" customWidth="1"/>
    <col min="5379" max="5379" width="16.5" style="48" customWidth="1"/>
    <col min="5380" max="5380" width="13.25" style="48" customWidth="1"/>
    <col min="5381" max="5381" width="17.125" style="48" customWidth="1"/>
    <col min="5382" max="5382" width="91.875" style="48" customWidth="1"/>
    <col min="5383" max="5383" width="157.375" style="48" customWidth="1"/>
    <col min="5384" max="5624" width="9" style="48"/>
    <col min="5625" max="5625" width="8.875" style="48" customWidth="1"/>
    <col min="5626" max="5626" width="72.75" style="48" customWidth="1"/>
    <col min="5627" max="5627" width="10.75" style="48" customWidth="1"/>
    <col min="5628" max="5628" width="8.625" style="48" customWidth="1"/>
    <col min="5629" max="5629" width="9" style="48" customWidth="1"/>
    <col min="5630" max="5630" width="13.375" style="48" customWidth="1"/>
    <col min="5631" max="5631" width="17.125" style="48" customWidth="1"/>
    <col min="5632" max="5632" width="13.25" style="48" customWidth="1"/>
    <col min="5633" max="5633" width="17.375" style="48" customWidth="1"/>
    <col min="5634" max="5634" width="13.125" style="48" customWidth="1"/>
    <col min="5635" max="5635" width="16.5" style="48" customWidth="1"/>
    <col min="5636" max="5636" width="13.25" style="48" customWidth="1"/>
    <col min="5637" max="5637" width="17.125" style="48" customWidth="1"/>
    <col min="5638" max="5638" width="91.875" style="48" customWidth="1"/>
    <col min="5639" max="5639" width="157.375" style="48" customWidth="1"/>
    <col min="5640" max="5880" width="9" style="48"/>
    <col min="5881" max="5881" width="8.875" style="48" customWidth="1"/>
    <col min="5882" max="5882" width="72.75" style="48" customWidth="1"/>
    <col min="5883" max="5883" width="10.75" style="48" customWidth="1"/>
    <col min="5884" max="5884" width="8.625" style="48" customWidth="1"/>
    <col min="5885" max="5885" width="9" style="48" customWidth="1"/>
    <col min="5886" max="5886" width="13.375" style="48" customWidth="1"/>
    <col min="5887" max="5887" width="17.125" style="48" customWidth="1"/>
    <col min="5888" max="5888" width="13.25" style="48" customWidth="1"/>
    <col min="5889" max="5889" width="17.375" style="48" customWidth="1"/>
    <col min="5890" max="5890" width="13.125" style="48" customWidth="1"/>
    <col min="5891" max="5891" width="16.5" style="48" customWidth="1"/>
    <col min="5892" max="5892" width="13.25" style="48" customWidth="1"/>
    <col min="5893" max="5893" width="17.125" style="48" customWidth="1"/>
    <col min="5894" max="5894" width="91.875" style="48" customWidth="1"/>
    <col min="5895" max="5895" width="157.375" style="48" customWidth="1"/>
    <col min="5896" max="6136" width="9" style="48"/>
    <col min="6137" max="6137" width="8.875" style="48" customWidth="1"/>
    <col min="6138" max="6138" width="72.75" style="48" customWidth="1"/>
    <col min="6139" max="6139" width="10.75" style="48" customWidth="1"/>
    <col min="6140" max="6140" width="8.625" style="48" customWidth="1"/>
    <col min="6141" max="6141" width="9" style="48" customWidth="1"/>
    <col min="6142" max="6142" width="13.375" style="48" customWidth="1"/>
    <col min="6143" max="6143" width="17.125" style="48" customWidth="1"/>
    <col min="6144" max="6144" width="13.25" style="48" customWidth="1"/>
    <col min="6145" max="6145" width="17.375" style="48" customWidth="1"/>
    <col min="6146" max="6146" width="13.125" style="48" customWidth="1"/>
    <col min="6147" max="6147" width="16.5" style="48" customWidth="1"/>
    <col min="6148" max="6148" width="13.25" style="48" customWidth="1"/>
    <col min="6149" max="6149" width="17.125" style="48" customWidth="1"/>
    <col min="6150" max="6150" width="91.875" style="48" customWidth="1"/>
    <col min="6151" max="6151" width="157.375" style="48" customWidth="1"/>
    <col min="6152" max="6392" width="9" style="48"/>
    <col min="6393" max="6393" width="8.875" style="48" customWidth="1"/>
    <col min="6394" max="6394" width="72.75" style="48" customWidth="1"/>
    <col min="6395" max="6395" width="10.75" style="48" customWidth="1"/>
    <col min="6396" max="6396" width="8.625" style="48" customWidth="1"/>
    <col min="6397" max="6397" width="9" style="48" customWidth="1"/>
    <col min="6398" max="6398" width="13.375" style="48" customWidth="1"/>
    <col min="6399" max="6399" width="17.125" style="48" customWidth="1"/>
    <col min="6400" max="6400" width="13.25" style="48" customWidth="1"/>
    <col min="6401" max="6401" width="17.375" style="48" customWidth="1"/>
    <col min="6402" max="6402" width="13.125" style="48" customWidth="1"/>
    <col min="6403" max="6403" width="16.5" style="48" customWidth="1"/>
    <col min="6404" max="6404" width="13.25" style="48" customWidth="1"/>
    <col min="6405" max="6405" width="17.125" style="48" customWidth="1"/>
    <col min="6406" max="6406" width="91.875" style="48" customWidth="1"/>
    <col min="6407" max="6407" width="157.375" style="48" customWidth="1"/>
    <col min="6408" max="6648" width="9" style="48"/>
    <col min="6649" max="6649" width="8.875" style="48" customWidth="1"/>
    <col min="6650" max="6650" width="72.75" style="48" customWidth="1"/>
    <col min="6651" max="6651" width="10.75" style="48" customWidth="1"/>
    <col min="6652" max="6652" width="8.625" style="48" customWidth="1"/>
    <col min="6653" max="6653" width="9" style="48" customWidth="1"/>
    <col min="6654" max="6654" width="13.375" style="48" customWidth="1"/>
    <col min="6655" max="6655" width="17.125" style="48" customWidth="1"/>
    <col min="6656" max="6656" width="13.25" style="48" customWidth="1"/>
    <col min="6657" max="6657" width="17.375" style="48" customWidth="1"/>
    <col min="6658" max="6658" width="13.125" style="48" customWidth="1"/>
    <col min="6659" max="6659" width="16.5" style="48" customWidth="1"/>
    <col min="6660" max="6660" width="13.25" style="48" customWidth="1"/>
    <col min="6661" max="6661" width="17.125" style="48" customWidth="1"/>
    <col min="6662" max="6662" width="91.875" style="48" customWidth="1"/>
    <col min="6663" max="6663" width="157.375" style="48" customWidth="1"/>
    <col min="6664" max="6904" width="9" style="48"/>
    <col min="6905" max="6905" width="8.875" style="48" customWidth="1"/>
    <col min="6906" max="6906" width="72.75" style="48" customWidth="1"/>
    <col min="6907" max="6907" width="10.75" style="48" customWidth="1"/>
    <col min="6908" max="6908" width="8.625" style="48" customWidth="1"/>
    <col min="6909" max="6909" width="9" style="48" customWidth="1"/>
    <col min="6910" max="6910" width="13.375" style="48" customWidth="1"/>
    <col min="6911" max="6911" width="17.125" style="48" customWidth="1"/>
    <col min="6912" max="6912" width="13.25" style="48" customWidth="1"/>
    <col min="6913" max="6913" width="17.375" style="48" customWidth="1"/>
    <col min="6914" max="6914" width="13.125" style="48" customWidth="1"/>
    <col min="6915" max="6915" width="16.5" style="48" customWidth="1"/>
    <col min="6916" max="6916" width="13.25" style="48" customWidth="1"/>
    <col min="6917" max="6917" width="17.125" style="48" customWidth="1"/>
    <col min="6918" max="6918" width="91.875" style="48" customWidth="1"/>
    <col min="6919" max="6919" width="157.375" style="48" customWidth="1"/>
    <col min="6920" max="7160" width="9" style="48"/>
    <col min="7161" max="7161" width="8.875" style="48" customWidth="1"/>
    <col min="7162" max="7162" width="72.75" style="48" customWidth="1"/>
    <col min="7163" max="7163" width="10.75" style="48" customWidth="1"/>
    <col min="7164" max="7164" width="8.625" style="48" customWidth="1"/>
    <col min="7165" max="7165" width="9" style="48" customWidth="1"/>
    <col min="7166" max="7166" width="13.375" style="48" customWidth="1"/>
    <col min="7167" max="7167" width="17.125" style="48" customWidth="1"/>
    <col min="7168" max="7168" width="13.25" style="48" customWidth="1"/>
    <col min="7169" max="7169" width="17.375" style="48" customWidth="1"/>
    <col min="7170" max="7170" width="13.125" style="48" customWidth="1"/>
    <col min="7171" max="7171" width="16.5" style="48" customWidth="1"/>
    <col min="7172" max="7172" width="13.25" style="48" customWidth="1"/>
    <col min="7173" max="7173" width="17.125" style="48" customWidth="1"/>
    <col min="7174" max="7174" width="91.875" style="48" customWidth="1"/>
    <col min="7175" max="7175" width="157.375" style="48" customWidth="1"/>
    <col min="7176" max="7416" width="9" style="48"/>
    <col min="7417" max="7417" width="8.875" style="48" customWidth="1"/>
    <col min="7418" max="7418" width="72.75" style="48" customWidth="1"/>
    <col min="7419" max="7419" width="10.75" style="48" customWidth="1"/>
    <col min="7420" max="7420" width="8.625" style="48" customWidth="1"/>
    <col min="7421" max="7421" width="9" style="48" customWidth="1"/>
    <col min="7422" max="7422" width="13.375" style="48" customWidth="1"/>
    <col min="7423" max="7423" width="17.125" style="48" customWidth="1"/>
    <col min="7424" max="7424" width="13.25" style="48" customWidth="1"/>
    <col min="7425" max="7425" width="17.375" style="48" customWidth="1"/>
    <col min="7426" max="7426" width="13.125" style="48" customWidth="1"/>
    <col min="7427" max="7427" width="16.5" style="48" customWidth="1"/>
    <col min="7428" max="7428" width="13.25" style="48" customWidth="1"/>
    <col min="7429" max="7429" width="17.125" style="48" customWidth="1"/>
    <col min="7430" max="7430" width="91.875" style="48" customWidth="1"/>
    <col min="7431" max="7431" width="157.375" style="48" customWidth="1"/>
    <col min="7432" max="7672" width="9" style="48"/>
    <col min="7673" max="7673" width="8.875" style="48" customWidth="1"/>
    <col min="7674" max="7674" width="72.75" style="48" customWidth="1"/>
    <col min="7675" max="7675" width="10.75" style="48" customWidth="1"/>
    <col min="7676" max="7676" width="8.625" style="48" customWidth="1"/>
    <col min="7677" max="7677" width="9" style="48" customWidth="1"/>
    <col min="7678" max="7678" width="13.375" style="48" customWidth="1"/>
    <col min="7679" max="7679" width="17.125" style="48" customWidth="1"/>
    <col min="7680" max="7680" width="13.25" style="48" customWidth="1"/>
    <col min="7681" max="7681" width="17.375" style="48" customWidth="1"/>
    <col min="7682" max="7682" width="13.125" style="48" customWidth="1"/>
    <col min="7683" max="7683" width="16.5" style="48" customWidth="1"/>
    <col min="7684" max="7684" width="13.25" style="48" customWidth="1"/>
    <col min="7685" max="7685" width="17.125" style="48" customWidth="1"/>
    <col min="7686" max="7686" width="91.875" style="48" customWidth="1"/>
    <col min="7687" max="7687" width="157.375" style="48" customWidth="1"/>
    <col min="7688" max="7928" width="9" style="48"/>
    <col min="7929" max="7929" width="8.875" style="48" customWidth="1"/>
    <col min="7930" max="7930" width="72.75" style="48" customWidth="1"/>
    <col min="7931" max="7931" width="10.75" style="48" customWidth="1"/>
    <col min="7932" max="7932" width="8.625" style="48" customWidth="1"/>
    <col min="7933" max="7933" width="9" style="48" customWidth="1"/>
    <col min="7934" max="7934" width="13.375" style="48" customWidth="1"/>
    <col min="7935" max="7935" width="17.125" style="48" customWidth="1"/>
    <col min="7936" max="7936" width="13.25" style="48" customWidth="1"/>
    <col min="7937" max="7937" width="17.375" style="48" customWidth="1"/>
    <col min="7938" max="7938" width="13.125" style="48" customWidth="1"/>
    <col min="7939" max="7939" width="16.5" style="48" customWidth="1"/>
    <col min="7940" max="7940" width="13.25" style="48" customWidth="1"/>
    <col min="7941" max="7941" width="17.125" style="48" customWidth="1"/>
    <col min="7942" max="7942" width="91.875" style="48" customWidth="1"/>
    <col min="7943" max="7943" width="157.375" style="48" customWidth="1"/>
    <col min="7944" max="8184" width="9" style="48"/>
    <col min="8185" max="8185" width="8.875" style="48" customWidth="1"/>
    <col min="8186" max="8186" width="72.75" style="48" customWidth="1"/>
    <col min="8187" max="8187" width="10.75" style="48" customWidth="1"/>
    <col min="8188" max="8188" width="8.625" style="48" customWidth="1"/>
    <col min="8189" max="8189" width="9" style="48" customWidth="1"/>
    <col min="8190" max="8190" width="13.375" style="48" customWidth="1"/>
    <col min="8191" max="8191" width="17.125" style="48" customWidth="1"/>
    <col min="8192" max="8192" width="13.25" style="48" customWidth="1"/>
    <col min="8193" max="8193" width="17.375" style="48" customWidth="1"/>
    <col min="8194" max="8194" width="13.125" style="48" customWidth="1"/>
    <col min="8195" max="8195" width="16.5" style="48" customWidth="1"/>
    <col min="8196" max="8196" width="13.25" style="48" customWidth="1"/>
    <col min="8197" max="8197" width="17.125" style="48" customWidth="1"/>
    <col min="8198" max="8198" width="91.875" style="48" customWidth="1"/>
    <col min="8199" max="8199" width="157.375" style="48" customWidth="1"/>
    <col min="8200" max="8440" width="9" style="48"/>
    <col min="8441" max="8441" width="8.875" style="48" customWidth="1"/>
    <col min="8442" max="8442" width="72.75" style="48" customWidth="1"/>
    <col min="8443" max="8443" width="10.75" style="48" customWidth="1"/>
    <col min="8444" max="8444" width="8.625" style="48" customWidth="1"/>
    <col min="8445" max="8445" width="9" style="48" customWidth="1"/>
    <col min="8446" max="8446" width="13.375" style="48" customWidth="1"/>
    <col min="8447" max="8447" width="17.125" style="48" customWidth="1"/>
    <col min="8448" max="8448" width="13.25" style="48" customWidth="1"/>
    <col min="8449" max="8449" width="17.375" style="48" customWidth="1"/>
    <col min="8450" max="8450" width="13.125" style="48" customWidth="1"/>
    <col min="8451" max="8451" width="16.5" style="48" customWidth="1"/>
    <col min="8452" max="8452" width="13.25" style="48" customWidth="1"/>
    <col min="8453" max="8453" width="17.125" style="48" customWidth="1"/>
    <col min="8454" max="8454" width="91.875" style="48" customWidth="1"/>
    <col min="8455" max="8455" width="157.375" style="48" customWidth="1"/>
    <col min="8456" max="8696" width="9" style="48"/>
    <col min="8697" max="8697" width="8.875" style="48" customWidth="1"/>
    <col min="8698" max="8698" width="72.75" style="48" customWidth="1"/>
    <col min="8699" max="8699" width="10.75" style="48" customWidth="1"/>
    <col min="8700" max="8700" width="8.625" style="48" customWidth="1"/>
    <col min="8701" max="8701" width="9" style="48" customWidth="1"/>
    <col min="8702" max="8702" width="13.375" style="48" customWidth="1"/>
    <col min="8703" max="8703" width="17.125" style="48" customWidth="1"/>
    <col min="8704" max="8704" width="13.25" style="48" customWidth="1"/>
    <col min="8705" max="8705" width="17.375" style="48" customWidth="1"/>
    <col min="8706" max="8706" width="13.125" style="48" customWidth="1"/>
    <col min="8707" max="8707" width="16.5" style="48" customWidth="1"/>
    <col min="8708" max="8708" width="13.25" style="48" customWidth="1"/>
    <col min="8709" max="8709" width="17.125" style="48" customWidth="1"/>
    <col min="8710" max="8710" width="91.875" style="48" customWidth="1"/>
    <col min="8711" max="8711" width="157.375" style="48" customWidth="1"/>
    <col min="8712" max="8952" width="9" style="48"/>
    <col min="8953" max="8953" width="8.875" style="48" customWidth="1"/>
    <col min="8954" max="8954" width="72.75" style="48" customWidth="1"/>
    <col min="8955" max="8955" width="10.75" style="48" customWidth="1"/>
    <col min="8956" max="8956" width="8.625" style="48" customWidth="1"/>
    <col min="8957" max="8957" width="9" style="48" customWidth="1"/>
    <col min="8958" max="8958" width="13.375" style="48" customWidth="1"/>
    <col min="8959" max="8959" width="17.125" style="48" customWidth="1"/>
    <col min="8960" max="8960" width="13.25" style="48" customWidth="1"/>
    <col min="8961" max="8961" width="17.375" style="48" customWidth="1"/>
    <col min="8962" max="8962" width="13.125" style="48" customWidth="1"/>
    <col min="8963" max="8963" width="16.5" style="48" customWidth="1"/>
    <col min="8964" max="8964" width="13.25" style="48" customWidth="1"/>
    <col min="8965" max="8965" width="17.125" style="48" customWidth="1"/>
    <col min="8966" max="8966" width="91.875" style="48" customWidth="1"/>
    <col min="8967" max="8967" width="157.375" style="48" customWidth="1"/>
    <col min="8968" max="9208" width="9" style="48"/>
    <col min="9209" max="9209" width="8.875" style="48" customWidth="1"/>
    <col min="9210" max="9210" width="72.75" style="48" customWidth="1"/>
    <col min="9211" max="9211" width="10.75" style="48" customWidth="1"/>
    <col min="9212" max="9212" width="8.625" style="48" customWidth="1"/>
    <col min="9213" max="9213" width="9" style="48" customWidth="1"/>
    <col min="9214" max="9214" width="13.375" style="48" customWidth="1"/>
    <col min="9215" max="9215" width="17.125" style="48" customWidth="1"/>
    <col min="9216" max="9216" width="13.25" style="48" customWidth="1"/>
    <col min="9217" max="9217" width="17.375" style="48" customWidth="1"/>
    <col min="9218" max="9218" width="13.125" style="48" customWidth="1"/>
    <col min="9219" max="9219" width="16.5" style="48" customWidth="1"/>
    <col min="9220" max="9220" width="13.25" style="48" customWidth="1"/>
    <col min="9221" max="9221" width="17.125" style="48" customWidth="1"/>
    <col min="9222" max="9222" width="91.875" style="48" customWidth="1"/>
    <col min="9223" max="9223" width="157.375" style="48" customWidth="1"/>
    <col min="9224" max="9464" width="9" style="48"/>
    <col min="9465" max="9465" width="8.875" style="48" customWidth="1"/>
    <col min="9466" max="9466" width="72.75" style="48" customWidth="1"/>
    <col min="9467" max="9467" width="10.75" style="48" customWidth="1"/>
    <col min="9468" max="9468" width="8.625" style="48" customWidth="1"/>
    <col min="9469" max="9469" width="9" style="48" customWidth="1"/>
    <col min="9470" max="9470" width="13.375" style="48" customWidth="1"/>
    <col min="9471" max="9471" width="17.125" style="48" customWidth="1"/>
    <col min="9472" max="9472" width="13.25" style="48" customWidth="1"/>
    <col min="9473" max="9473" width="17.375" style="48" customWidth="1"/>
    <col min="9474" max="9474" width="13.125" style="48" customWidth="1"/>
    <col min="9475" max="9475" width="16.5" style="48" customWidth="1"/>
    <col min="9476" max="9476" width="13.25" style="48" customWidth="1"/>
    <col min="9477" max="9477" width="17.125" style="48" customWidth="1"/>
    <col min="9478" max="9478" width="91.875" style="48" customWidth="1"/>
    <col min="9479" max="9479" width="157.375" style="48" customWidth="1"/>
    <col min="9480" max="9720" width="9" style="48"/>
    <col min="9721" max="9721" width="8.875" style="48" customWidth="1"/>
    <col min="9722" max="9722" width="72.75" style="48" customWidth="1"/>
    <col min="9723" max="9723" width="10.75" style="48" customWidth="1"/>
    <col min="9724" max="9724" width="8.625" style="48" customWidth="1"/>
    <col min="9725" max="9725" width="9" style="48" customWidth="1"/>
    <col min="9726" max="9726" width="13.375" style="48" customWidth="1"/>
    <col min="9727" max="9727" width="17.125" style="48" customWidth="1"/>
    <col min="9728" max="9728" width="13.25" style="48" customWidth="1"/>
    <col min="9729" max="9729" width="17.375" style="48" customWidth="1"/>
    <col min="9730" max="9730" width="13.125" style="48" customWidth="1"/>
    <col min="9731" max="9731" width="16.5" style="48" customWidth="1"/>
    <col min="9732" max="9732" width="13.25" style="48" customWidth="1"/>
    <col min="9733" max="9733" width="17.125" style="48" customWidth="1"/>
    <col min="9734" max="9734" width="91.875" style="48" customWidth="1"/>
    <col min="9735" max="9735" width="157.375" style="48" customWidth="1"/>
    <col min="9736" max="9976" width="9" style="48"/>
    <col min="9977" max="9977" width="8.875" style="48" customWidth="1"/>
    <col min="9978" max="9978" width="72.75" style="48" customWidth="1"/>
    <col min="9979" max="9979" width="10.75" style="48" customWidth="1"/>
    <col min="9980" max="9980" width="8.625" style="48" customWidth="1"/>
    <col min="9981" max="9981" width="9" style="48" customWidth="1"/>
    <col min="9982" max="9982" width="13.375" style="48" customWidth="1"/>
    <col min="9983" max="9983" width="17.125" style="48" customWidth="1"/>
    <col min="9984" max="9984" width="13.25" style="48" customWidth="1"/>
    <col min="9985" max="9985" width="17.375" style="48" customWidth="1"/>
    <col min="9986" max="9986" width="13.125" style="48" customWidth="1"/>
    <col min="9987" max="9987" width="16.5" style="48" customWidth="1"/>
    <col min="9988" max="9988" width="13.25" style="48" customWidth="1"/>
    <col min="9989" max="9989" width="17.125" style="48" customWidth="1"/>
    <col min="9990" max="9990" width="91.875" style="48" customWidth="1"/>
    <col min="9991" max="9991" width="157.375" style="48" customWidth="1"/>
    <col min="9992" max="10232" width="9" style="48"/>
    <col min="10233" max="10233" width="8.875" style="48" customWidth="1"/>
    <col min="10234" max="10234" width="72.75" style="48" customWidth="1"/>
    <col min="10235" max="10235" width="10.75" style="48" customWidth="1"/>
    <col min="10236" max="10236" width="8.625" style="48" customWidth="1"/>
    <col min="10237" max="10237" width="9" style="48" customWidth="1"/>
    <col min="10238" max="10238" width="13.375" style="48" customWidth="1"/>
    <col min="10239" max="10239" width="17.125" style="48" customWidth="1"/>
    <col min="10240" max="10240" width="13.25" style="48" customWidth="1"/>
    <col min="10241" max="10241" width="17.375" style="48" customWidth="1"/>
    <col min="10242" max="10242" width="13.125" style="48" customWidth="1"/>
    <col min="10243" max="10243" width="16.5" style="48" customWidth="1"/>
    <col min="10244" max="10244" width="13.25" style="48" customWidth="1"/>
    <col min="10245" max="10245" width="17.125" style="48" customWidth="1"/>
    <col min="10246" max="10246" width="91.875" style="48" customWidth="1"/>
    <col min="10247" max="10247" width="157.375" style="48" customWidth="1"/>
    <col min="10248" max="10488" width="9" style="48"/>
    <col min="10489" max="10489" width="8.875" style="48" customWidth="1"/>
    <col min="10490" max="10490" width="72.75" style="48" customWidth="1"/>
    <col min="10491" max="10491" width="10.75" style="48" customWidth="1"/>
    <col min="10492" max="10492" width="8.625" style="48" customWidth="1"/>
    <col min="10493" max="10493" width="9" style="48" customWidth="1"/>
    <col min="10494" max="10494" width="13.375" style="48" customWidth="1"/>
    <col min="10495" max="10495" width="17.125" style="48" customWidth="1"/>
    <col min="10496" max="10496" width="13.25" style="48" customWidth="1"/>
    <col min="10497" max="10497" width="17.375" style="48" customWidth="1"/>
    <col min="10498" max="10498" width="13.125" style="48" customWidth="1"/>
    <col min="10499" max="10499" width="16.5" style="48" customWidth="1"/>
    <col min="10500" max="10500" width="13.25" style="48" customWidth="1"/>
    <col min="10501" max="10501" width="17.125" style="48" customWidth="1"/>
    <col min="10502" max="10502" width="91.875" style="48" customWidth="1"/>
    <col min="10503" max="10503" width="157.375" style="48" customWidth="1"/>
    <col min="10504" max="10744" width="9" style="48"/>
    <col min="10745" max="10745" width="8.875" style="48" customWidth="1"/>
    <col min="10746" max="10746" width="72.75" style="48" customWidth="1"/>
    <col min="10747" max="10747" width="10.75" style="48" customWidth="1"/>
    <col min="10748" max="10748" width="8.625" style="48" customWidth="1"/>
    <col min="10749" max="10749" width="9" style="48" customWidth="1"/>
    <col min="10750" max="10750" width="13.375" style="48" customWidth="1"/>
    <col min="10751" max="10751" width="17.125" style="48" customWidth="1"/>
    <col min="10752" max="10752" width="13.25" style="48" customWidth="1"/>
    <col min="10753" max="10753" width="17.375" style="48" customWidth="1"/>
    <col min="10754" max="10754" width="13.125" style="48" customWidth="1"/>
    <col min="10755" max="10755" width="16.5" style="48" customWidth="1"/>
    <col min="10756" max="10756" width="13.25" style="48" customWidth="1"/>
    <col min="10757" max="10757" width="17.125" style="48" customWidth="1"/>
    <col min="10758" max="10758" width="91.875" style="48" customWidth="1"/>
    <col min="10759" max="10759" width="157.375" style="48" customWidth="1"/>
    <col min="10760" max="11000" width="9" style="48"/>
    <col min="11001" max="11001" width="8.875" style="48" customWidth="1"/>
    <col min="11002" max="11002" width="72.75" style="48" customWidth="1"/>
    <col min="11003" max="11003" width="10.75" style="48" customWidth="1"/>
    <col min="11004" max="11004" width="8.625" style="48" customWidth="1"/>
    <col min="11005" max="11005" width="9" style="48" customWidth="1"/>
    <col min="11006" max="11006" width="13.375" style="48" customWidth="1"/>
    <col min="11007" max="11007" width="17.125" style="48" customWidth="1"/>
    <col min="11008" max="11008" width="13.25" style="48" customWidth="1"/>
    <col min="11009" max="11009" width="17.375" style="48" customWidth="1"/>
    <col min="11010" max="11010" width="13.125" style="48" customWidth="1"/>
    <col min="11011" max="11011" width="16.5" style="48" customWidth="1"/>
    <col min="11012" max="11012" width="13.25" style="48" customWidth="1"/>
    <col min="11013" max="11013" width="17.125" style="48" customWidth="1"/>
    <col min="11014" max="11014" width="91.875" style="48" customWidth="1"/>
    <col min="11015" max="11015" width="157.375" style="48" customWidth="1"/>
    <col min="11016" max="11256" width="9" style="48"/>
    <col min="11257" max="11257" width="8.875" style="48" customWidth="1"/>
    <col min="11258" max="11258" width="72.75" style="48" customWidth="1"/>
    <col min="11259" max="11259" width="10.75" style="48" customWidth="1"/>
    <col min="11260" max="11260" width="8.625" style="48" customWidth="1"/>
    <col min="11261" max="11261" width="9" style="48" customWidth="1"/>
    <col min="11262" max="11262" width="13.375" style="48" customWidth="1"/>
    <col min="11263" max="11263" width="17.125" style="48" customWidth="1"/>
    <col min="11264" max="11264" width="13.25" style="48" customWidth="1"/>
    <col min="11265" max="11265" width="17.375" style="48" customWidth="1"/>
    <col min="11266" max="11266" width="13.125" style="48" customWidth="1"/>
    <col min="11267" max="11267" width="16.5" style="48" customWidth="1"/>
    <col min="11268" max="11268" width="13.25" style="48" customWidth="1"/>
    <col min="11269" max="11269" width="17.125" style="48" customWidth="1"/>
    <col min="11270" max="11270" width="91.875" style="48" customWidth="1"/>
    <col min="11271" max="11271" width="157.375" style="48" customWidth="1"/>
    <col min="11272" max="11512" width="9" style="48"/>
    <col min="11513" max="11513" width="8.875" style="48" customWidth="1"/>
    <col min="11514" max="11514" width="72.75" style="48" customWidth="1"/>
    <col min="11515" max="11515" width="10.75" style="48" customWidth="1"/>
    <col min="11516" max="11516" width="8.625" style="48" customWidth="1"/>
    <col min="11517" max="11517" width="9" style="48" customWidth="1"/>
    <col min="11518" max="11518" width="13.375" style="48" customWidth="1"/>
    <col min="11519" max="11519" width="17.125" style="48" customWidth="1"/>
    <col min="11520" max="11520" width="13.25" style="48" customWidth="1"/>
    <col min="11521" max="11521" width="17.375" style="48" customWidth="1"/>
    <col min="11522" max="11522" width="13.125" style="48" customWidth="1"/>
    <col min="11523" max="11523" width="16.5" style="48" customWidth="1"/>
    <col min="11524" max="11524" width="13.25" style="48" customWidth="1"/>
    <col min="11525" max="11525" width="17.125" style="48" customWidth="1"/>
    <col min="11526" max="11526" width="91.875" style="48" customWidth="1"/>
    <col min="11527" max="11527" width="157.375" style="48" customWidth="1"/>
    <col min="11528" max="11768" width="9" style="48"/>
    <col min="11769" max="11769" width="8.875" style="48" customWidth="1"/>
    <col min="11770" max="11770" width="72.75" style="48" customWidth="1"/>
    <col min="11771" max="11771" width="10.75" style="48" customWidth="1"/>
    <col min="11772" max="11772" width="8.625" style="48" customWidth="1"/>
    <col min="11773" max="11773" width="9" style="48" customWidth="1"/>
    <col min="11774" max="11774" width="13.375" style="48" customWidth="1"/>
    <col min="11775" max="11775" width="17.125" style="48" customWidth="1"/>
    <col min="11776" max="11776" width="13.25" style="48" customWidth="1"/>
    <col min="11777" max="11777" width="17.375" style="48" customWidth="1"/>
    <col min="11778" max="11778" width="13.125" style="48" customWidth="1"/>
    <col min="11779" max="11779" width="16.5" style="48" customWidth="1"/>
    <col min="11780" max="11780" width="13.25" style="48" customWidth="1"/>
    <col min="11781" max="11781" width="17.125" style="48" customWidth="1"/>
    <col min="11782" max="11782" width="91.875" style="48" customWidth="1"/>
    <col min="11783" max="11783" width="157.375" style="48" customWidth="1"/>
    <col min="11784" max="12024" width="9" style="48"/>
    <col min="12025" max="12025" width="8.875" style="48" customWidth="1"/>
    <col min="12026" max="12026" width="72.75" style="48" customWidth="1"/>
    <col min="12027" max="12027" width="10.75" style="48" customWidth="1"/>
    <col min="12028" max="12028" width="8.625" style="48" customWidth="1"/>
    <col min="12029" max="12029" width="9" style="48" customWidth="1"/>
    <col min="12030" max="12030" width="13.375" style="48" customWidth="1"/>
    <col min="12031" max="12031" width="17.125" style="48" customWidth="1"/>
    <col min="12032" max="12032" width="13.25" style="48" customWidth="1"/>
    <col min="12033" max="12033" width="17.375" style="48" customWidth="1"/>
    <col min="12034" max="12034" width="13.125" style="48" customWidth="1"/>
    <col min="12035" max="12035" width="16.5" style="48" customWidth="1"/>
    <col min="12036" max="12036" width="13.25" style="48" customWidth="1"/>
    <col min="12037" max="12037" width="17.125" style="48" customWidth="1"/>
    <col min="12038" max="12038" width="91.875" style="48" customWidth="1"/>
    <col min="12039" max="12039" width="157.375" style="48" customWidth="1"/>
    <col min="12040" max="12280" width="9" style="48"/>
    <col min="12281" max="12281" width="8.875" style="48" customWidth="1"/>
    <col min="12282" max="12282" width="72.75" style="48" customWidth="1"/>
    <col min="12283" max="12283" width="10.75" style="48" customWidth="1"/>
    <col min="12284" max="12284" width="8.625" style="48" customWidth="1"/>
    <col min="12285" max="12285" width="9" style="48" customWidth="1"/>
    <col min="12286" max="12286" width="13.375" style="48" customWidth="1"/>
    <col min="12287" max="12287" width="17.125" style="48" customWidth="1"/>
    <col min="12288" max="12288" width="13.25" style="48" customWidth="1"/>
    <col min="12289" max="12289" width="17.375" style="48" customWidth="1"/>
    <col min="12290" max="12290" width="13.125" style="48" customWidth="1"/>
    <col min="12291" max="12291" width="16.5" style="48" customWidth="1"/>
    <col min="12292" max="12292" width="13.25" style="48" customWidth="1"/>
    <col min="12293" max="12293" width="17.125" style="48" customWidth="1"/>
    <col min="12294" max="12294" width="91.875" style="48" customWidth="1"/>
    <col min="12295" max="12295" width="157.375" style="48" customWidth="1"/>
    <col min="12296" max="12536" width="9" style="48"/>
    <col min="12537" max="12537" width="8.875" style="48" customWidth="1"/>
    <col min="12538" max="12538" width="72.75" style="48" customWidth="1"/>
    <col min="12539" max="12539" width="10.75" style="48" customWidth="1"/>
    <col min="12540" max="12540" width="8.625" style="48" customWidth="1"/>
    <col min="12541" max="12541" width="9" style="48" customWidth="1"/>
    <col min="12542" max="12542" width="13.375" style="48" customWidth="1"/>
    <col min="12543" max="12543" width="17.125" style="48" customWidth="1"/>
    <col min="12544" max="12544" width="13.25" style="48" customWidth="1"/>
    <col min="12545" max="12545" width="17.375" style="48" customWidth="1"/>
    <col min="12546" max="12546" width="13.125" style="48" customWidth="1"/>
    <col min="12547" max="12547" width="16.5" style="48" customWidth="1"/>
    <col min="12548" max="12548" width="13.25" style="48" customWidth="1"/>
    <col min="12549" max="12549" width="17.125" style="48" customWidth="1"/>
    <col min="12550" max="12550" width="91.875" style="48" customWidth="1"/>
    <col min="12551" max="12551" width="157.375" style="48" customWidth="1"/>
    <col min="12552" max="12792" width="9" style="48"/>
    <col min="12793" max="12793" width="8.875" style="48" customWidth="1"/>
    <col min="12794" max="12794" width="72.75" style="48" customWidth="1"/>
    <col min="12795" max="12795" width="10.75" style="48" customWidth="1"/>
    <col min="12796" max="12796" width="8.625" style="48" customWidth="1"/>
    <col min="12797" max="12797" width="9" style="48" customWidth="1"/>
    <col min="12798" max="12798" width="13.375" style="48" customWidth="1"/>
    <col min="12799" max="12799" width="17.125" style="48" customWidth="1"/>
    <col min="12800" max="12800" width="13.25" style="48" customWidth="1"/>
    <col min="12801" max="12801" width="17.375" style="48" customWidth="1"/>
    <col min="12802" max="12802" width="13.125" style="48" customWidth="1"/>
    <col min="12803" max="12803" width="16.5" style="48" customWidth="1"/>
    <col min="12804" max="12804" width="13.25" style="48" customWidth="1"/>
    <col min="12805" max="12805" width="17.125" style="48" customWidth="1"/>
    <col min="12806" max="12806" width="91.875" style="48" customWidth="1"/>
    <col min="12807" max="12807" width="157.375" style="48" customWidth="1"/>
    <col min="12808" max="13048" width="9" style="48"/>
    <col min="13049" max="13049" width="8.875" style="48" customWidth="1"/>
    <col min="13050" max="13050" width="72.75" style="48" customWidth="1"/>
    <col min="13051" max="13051" width="10.75" style="48" customWidth="1"/>
    <col min="13052" max="13052" width="8.625" style="48" customWidth="1"/>
    <col min="13053" max="13053" width="9" style="48" customWidth="1"/>
    <col min="13054" max="13054" width="13.375" style="48" customWidth="1"/>
    <col min="13055" max="13055" width="17.125" style="48" customWidth="1"/>
    <col min="13056" max="13056" width="13.25" style="48" customWidth="1"/>
    <col min="13057" max="13057" width="17.375" style="48" customWidth="1"/>
    <col min="13058" max="13058" width="13.125" style="48" customWidth="1"/>
    <col min="13059" max="13059" width="16.5" style="48" customWidth="1"/>
    <col min="13060" max="13060" width="13.25" style="48" customWidth="1"/>
    <col min="13061" max="13061" width="17.125" style="48" customWidth="1"/>
    <col min="13062" max="13062" width="91.875" style="48" customWidth="1"/>
    <col min="13063" max="13063" width="157.375" style="48" customWidth="1"/>
    <col min="13064" max="13304" width="9" style="48"/>
    <col min="13305" max="13305" width="8.875" style="48" customWidth="1"/>
    <col min="13306" max="13306" width="72.75" style="48" customWidth="1"/>
    <col min="13307" max="13307" width="10.75" style="48" customWidth="1"/>
    <col min="13308" max="13308" width="8.625" style="48" customWidth="1"/>
    <col min="13309" max="13309" width="9" style="48" customWidth="1"/>
    <col min="13310" max="13310" width="13.375" style="48" customWidth="1"/>
    <col min="13311" max="13311" width="17.125" style="48" customWidth="1"/>
    <col min="13312" max="13312" width="13.25" style="48" customWidth="1"/>
    <col min="13313" max="13313" width="17.375" style="48" customWidth="1"/>
    <col min="13314" max="13314" width="13.125" style="48" customWidth="1"/>
    <col min="13315" max="13315" width="16.5" style="48" customWidth="1"/>
    <col min="13316" max="13316" width="13.25" style="48" customWidth="1"/>
    <col min="13317" max="13317" width="17.125" style="48" customWidth="1"/>
    <col min="13318" max="13318" width="91.875" style="48" customWidth="1"/>
    <col min="13319" max="13319" width="157.375" style="48" customWidth="1"/>
    <col min="13320" max="13560" width="9" style="48"/>
    <col min="13561" max="13561" width="8.875" style="48" customWidth="1"/>
    <col min="13562" max="13562" width="72.75" style="48" customWidth="1"/>
    <col min="13563" max="13563" width="10.75" style="48" customWidth="1"/>
    <col min="13564" max="13564" width="8.625" style="48" customWidth="1"/>
    <col min="13565" max="13565" width="9" style="48" customWidth="1"/>
    <col min="13566" max="13566" width="13.375" style="48" customWidth="1"/>
    <col min="13567" max="13567" width="17.125" style="48" customWidth="1"/>
    <col min="13568" max="13568" width="13.25" style="48" customWidth="1"/>
    <col min="13569" max="13569" width="17.375" style="48" customWidth="1"/>
    <col min="13570" max="13570" width="13.125" style="48" customWidth="1"/>
    <col min="13571" max="13571" width="16.5" style="48" customWidth="1"/>
    <col min="13572" max="13572" width="13.25" style="48" customWidth="1"/>
    <col min="13573" max="13573" width="17.125" style="48" customWidth="1"/>
    <col min="13574" max="13574" width="91.875" style="48" customWidth="1"/>
    <col min="13575" max="13575" width="157.375" style="48" customWidth="1"/>
    <col min="13576" max="13816" width="9" style="48"/>
    <col min="13817" max="13817" width="8.875" style="48" customWidth="1"/>
    <col min="13818" max="13818" width="72.75" style="48" customWidth="1"/>
    <col min="13819" max="13819" width="10.75" style="48" customWidth="1"/>
    <col min="13820" max="13820" width="8.625" style="48" customWidth="1"/>
    <col min="13821" max="13821" width="9" style="48" customWidth="1"/>
    <col min="13822" max="13822" width="13.375" style="48" customWidth="1"/>
    <col min="13823" max="13823" width="17.125" style="48" customWidth="1"/>
    <col min="13824" max="13824" width="13.25" style="48" customWidth="1"/>
    <col min="13825" max="13825" width="17.375" style="48" customWidth="1"/>
    <col min="13826" max="13826" width="13.125" style="48" customWidth="1"/>
    <col min="13827" max="13827" width="16.5" style="48" customWidth="1"/>
    <col min="13828" max="13828" width="13.25" style="48" customWidth="1"/>
    <col min="13829" max="13829" width="17.125" style="48" customWidth="1"/>
    <col min="13830" max="13830" width="91.875" style="48" customWidth="1"/>
    <col min="13831" max="13831" width="157.375" style="48" customWidth="1"/>
    <col min="13832" max="14072" width="9" style="48"/>
    <col min="14073" max="14073" width="8.875" style="48" customWidth="1"/>
    <col min="14074" max="14074" width="72.75" style="48" customWidth="1"/>
    <col min="14075" max="14075" width="10.75" style="48" customWidth="1"/>
    <col min="14076" max="14076" width="8.625" style="48" customWidth="1"/>
    <col min="14077" max="14077" width="9" style="48" customWidth="1"/>
    <col min="14078" max="14078" width="13.375" style="48" customWidth="1"/>
    <col min="14079" max="14079" width="17.125" style="48" customWidth="1"/>
    <col min="14080" max="14080" width="13.25" style="48" customWidth="1"/>
    <col min="14081" max="14081" width="17.375" style="48" customWidth="1"/>
    <col min="14082" max="14082" width="13.125" style="48" customWidth="1"/>
    <col min="14083" max="14083" width="16.5" style="48" customWidth="1"/>
    <col min="14084" max="14084" width="13.25" style="48" customWidth="1"/>
    <col min="14085" max="14085" width="17.125" style="48" customWidth="1"/>
    <col min="14086" max="14086" width="91.875" style="48" customWidth="1"/>
    <col min="14087" max="14087" width="157.375" style="48" customWidth="1"/>
    <col min="14088" max="14328" width="9" style="48"/>
    <col min="14329" max="14329" width="8.875" style="48" customWidth="1"/>
    <col min="14330" max="14330" width="72.75" style="48" customWidth="1"/>
    <col min="14331" max="14331" width="10.75" style="48" customWidth="1"/>
    <col min="14332" max="14332" width="8.625" style="48" customWidth="1"/>
    <col min="14333" max="14333" width="9" style="48" customWidth="1"/>
    <col min="14334" max="14334" width="13.375" style="48" customWidth="1"/>
    <col min="14335" max="14335" width="17.125" style="48" customWidth="1"/>
    <col min="14336" max="14336" width="13.25" style="48" customWidth="1"/>
    <col min="14337" max="14337" width="17.375" style="48" customWidth="1"/>
    <col min="14338" max="14338" width="13.125" style="48" customWidth="1"/>
    <col min="14339" max="14339" width="16.5" style="48" customWidth="1"/>
    <col min="14340" max="14340" width="13.25" style="48" customWidth="1"/>
    <col min="14341" max="14341" width="17.125" style="48" customWidth="1"/>
    <col min="14342" max="14342" width="91.875" style="48" customWidth="1"/>
    <col min="14343" max="14343" width="157.375" style="48" customWidth="1"/>
    <col min="14344" max="14584" width="9" style="48"/>
    <col min="14585" max="14585" width="8.875" style="48" customWidth="1"/>
    <col min="14586" max="14586" width="72.75" style="48" customWidth="1"/>
    <col min="14587" max="14587" width="10.75" style="48" customWidth="1"/>
    <col min="14588" max="14588" width="8.625" style="48" customWidth="1"/>
    <col min="14589" max="14589" width="9" style="48" customWidth="1"/>
    <col min="14590" max="14590" width="13.375" style="48" customWidth="1"/>
    <col min="14591" max="14591" width="17.125" style="48" customWidth="1"/>
    <col min="14592" max="14592" width="13.25" style="48" customWidth="1"/>
    <col min="14593" max="14593" width="17.375" style="48" customWidth="1"/>
    <col min="14594" max="14594" width="13.125" style="48" customWidth="1"/>
    <col min="14595" max="14595" width="16.5" style="48" customWidth="1"/>
    <col min="14596" max="14596" width="13.25" style="48" customWidth="1"/>
    <col min="14597" max="14597" width="17.125" style="48" customWidth="1"/>
    <col min="14598" max="14598" width="91.875" style="48" customWidth="1"/>
    <col min="14599" max="14599" width="157.375" style="48" customWidth="1"/>
    <col min="14600" max="14840" width="9" style="48"/>
    <col min="14841" max="14841" width="8.875" style="48" customWidth="1"/>
    <col min="14842" max="14842" width="72.75" style="48" customWidth="1"/>
    <col min="14843" max="14843" width="10.75" style="48" customWidth="1"/>
    <col min="14844" max="14844" width="8.625" style="48" customWidth="1"/>
    <col min="14845" max="14845" width="9" style="48" customWidth="1"/>
    <col min="14846" max="14846" width="13.375" style="48" customWidth="1"/>
    <col min="14847" max="14847" width="17.125" style="48" customWidth="1"/>
    <col min="14848" max="14848" width="13.25" style="48" customWidth="1"/>
    <col min="14849" max="14849" width="17.375" style="48" customWidth="1"/>
    <col min="14850" max="14850" width="13.125" style="48" customWidth="1"/>
    <col min="14851" max="14851" width="16.5" style="48" customWidth="1"/>
    <col min="14852" max="14852" width="13.25" style="48" customWidth="1"/>
    <col min="14853" max="14853" width="17.125" style="48" customWidth="1"/>
    <col min="14854" max="14854" width="91.875" style="48" customWidth="1"/>
    <col min="14855" max="14855" width="157.375" style="48" customWidth="1"/>
    <col min="14856" max="15096" width="9" style="48"/>
    <col min="15097" max="15097" width="8.875" style="48" customWidth="1"/>
    <col min="15098" max="15098" width="72.75" style="48" customWidth="1"/>
    <col min="15099" max="15099" width="10.75" style="48" customWidth="1"/>
    <col min="15100" max="15100" width="8.625" style="48" customWidth="1"/>
    <col min="15101" max="15101" width="9" style="48" customWidth="1"/>
    <col min="15102" max="15102" width="13.375" style="48" customWidth="1"/>
    <col min="15103" max="15103" width="17.125" style="48" customWidth="1"/>
    <col min="15104" max="15104" width="13.25" style="48" customWidth="1"/>
    <col min="15105" max="15105" width="17.375" style="48" customWidth="1"/>
    <col min="15106" max="15106" width="13.125" style="48" customWidth="1"/>
    <col min="15107" max="15107" width="16.5" style="48" customWidth="1"/>
    <col min="15108" max="15108" width="13.25" style="48" customWidth="1"/>
    <col min="15109" max="15109" width="17.125" style="48" customWidth="1"/>
    <col min="15110" max="15110" width="91.875" style="48" customWidth="1"/>
    <col min="15111" max="15111" width="157.375" style="48" customWidth="1"/>
    <col min="15112" max="15352" width="9" style="48"/>
    <col min="15353" max="15353" width="8.875" style="48" customWidth="1"/>
    <col min="15354" max="15354" width="72.75" style="48" customWidth="1"/>
    <col min="15355" max="15355" width="10.75" style="48" customWidth="1"/>
    <col min="15356" max="15356" width="8.625" style="48" customWidth="1"/>
    <col min="15357" max="15357" width="9" style="48" customWidth="1"/>
    <col min="15358" max="15358" width="13.375" style="48" customWidth="1"/>
    <col min="15359" max="15359" width="17.125" style="48" customWidth="1"/>
    <col min="15360" max="15360" width="13.25" style="48" customWidth="1"/>
    <col min="15361" max="15361" width="17.375" style="48" customWidth="1"/>
    <col min="15362" max="15362" width="13.125" style="48" customWidth="1"/>
    <col min="15363" max="15363" width="16.5" style="48" customWidth="1"/>
    <col min="15364" max="15364" width="13.25" style="48" customWidth="1"/>
    <col min="15365" max="15365" width="17.125" style="48" customWidth="1"/>
    <col min="15366" max="15366" width="91.875" style="48" customWidth="1"/>
    <col min="15367" max="15367" width="157.375" style="48" customWidth="1"/>
    <col min="15368" max="15608" width="9" style="48"/>
    <col min="15609" max="15609" width="8.875" style="48" customWidth="1"/>
    <col min="15610" max="15610" width="72.75" style="48" customWidth="1"/>
    <col min="15611" max="15611" width="10.75" style="48" customWidth="1"/>
    <col min="15612" max="15612" width="8.625" style="48" customWidth="1"/>
    <col min="15613" max="15613" width="9" style="48" customWidth="1"/>
    <col min="15614" max="15614" width="13.375" style="48" customWidth="1"/>
    <col min="15615" max="15615" width="17.125" style="48" customWidth="1"/>
    <col min="15616" max="15616" width="13.25" style="48" customWidth="1"/>
    <col min="15617" max="15617" width="17.375" style="48" customWidth="1"/>
    <col min="15618" max="15618" width="13.125" style="48" customWidth="1"/>
    <col min="15619" max="15619" width="16.5" style="48" customWidth="1"/>
    <col min="15620" max="15620" width="13.25" style="48" customWidth="1"/>
    <col min="15621" max="15621" width="17.125" style="48" customWidth="1"/>
    <col min="15622" max="15622" width="91.875" style="48" customWidth="1"/>
    <col min="15623" max="15623" width="157.375" style="48" customWidth="1"/>
    <col min="15624" max="15864" width="9" style="48"/>
    <col min="15865" max="15865" width="8.875" style="48" customWidth="1"/>
    <col min="15866" max="15866" width="72.75" style="48" customWidth="1"/>
    <col min="15867" max="15867" width="10.75" style="48" customWidth="1"/>
    <col min="15868" max="15868" width="8.625" style="48" customWidth="1"/>
    <col min="15869" max="15869" width="9" style="48" customWidth="1"/>
    <col min="15870" max="15870" width="13.375" style="48" customWidth="1"/>
    <col min="15871" max="15871" width="17.125" style="48" customWidth="1"/>
    <col min="15872" max="15872" width="13.25" style="48" customWidth="1"/>
    <col min="15873" max="15873" width="17.375" style="48" customWidth="1"/>
    <col min="15874" max="15874" width="13.125" style="48" customWidth="1"/>
    <col min="15875" max="15875" width="16.5" style="48" customWidth="1"/>
    <col min="15876" max="15876" width="13.25" style="48" customWidth="1"/>
    <col min="15877" max="15877" width="17.125" style="48" customWidth="1"/>
    <col min="15878" max="15878" width="91.875" style="48" customWidth="1"/>
    <col min="15879" max="15879" width="157.375" style="48" customWidth="1"/>
    <col min="15880" max="16120" width="9" style="48"/>
    <col min="16121" max="16121" width="8.875" style="48" customWidth="1"/>
    <col min="16122" max="16122" width="72.75" style="48" customWidth="1"/>
    <col min="16123" max="16123" width="10.75" style="48" customWidth="1"/>
    <col min="16124" max="16124" width="8.625" style="48" customWidth="1"/>
    <col min="16125" max="16125" width="9" style="48" customWidth="1"/>
    <col min="16126" max="16126" width="13.375" style="48" customWidth="1"/>
    <col min="16127" max="16127" width="17.125" style="48" customWidth="1"/>
    <col min="16128" max="16128" width="13.25" style="48" customWidth="1"/>
    <col min="16129" max="16129" width="17.375" style="48" customWidth="1"/>
    <col min="16130" max="16130" width="13.125" style="48" customWidth="1"/>
    <col min="16131" max="16131" width="16.5" style="48" customWidth="1"/>
    <col min="16132" max="16132" width="13.25" style="48" customWidth="1"/>
    <col min="16133" max="16133" width="17.125" style="48" customWidth="1"/>
    <col min="16134" max="16134" width="91.875" style="48" customWidth="1"/>
    <col min="16135" max="16135" width="157.375" style="48" customWidth="1"/>
    <col min="16136" max="16384" width="9" style="48"/>
  </cols>
  <sheetData>
    <row r="1" spans="1:44" ht="22.5">
      <c r="A1" s="35"/>
      <c r="B1" s="35"/>
      <c r="C1" s="35"/>
      <c r="D1" s="35"/>
      <c r="E1" s="58" t="s">
        <v>225</v>
      </c>
      <c r="G1" s="35"/>
      <c r="H1" s="35"/>
      <c r="I1" s="35"/>
      <c r="J1" s="35"/>
      <c r="K1" s="35"/>
      <c r="L1" s="35"/>
      <c r="M1" s="35"/>
      <c r="N1" s="27"/>
      <c r="O1" s="27"/>
      <c r="P1" s="27"/>
      <c r="Q1" s="27"/>
      <c r="R1" s="27"/>
      <c r="S1" s="27"/>
      <c r="T1" s="35"/>
      <c r="U1" s="27"/>
      <c r="V1" s="27"/>
      <c r="W1" s="27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/>
      <c r="AM1" s="35"/>
      <c r="AN1" s="35"/>
      <c r="AO1" s="35"/>
      <c r="AP1" s="35"/>
      <c r="AQ1" s="35"/>
      <c r="AR1" s="35"/>
    </row>
    <row r="2" spans="1:44" ht="22.5">
      <c r="A2" s="35"/>
      <c r="B2" s="35"/>
      <c r="C2" s="35"/>
      <c r="D2" s="35"/>
      <c r="E2" s="59" t="s">
        <v>227</v>
      </c>
      <c r="G2" s="35"/>
      <c r="H2" s="35"/>
      <c r="I2" s="35"/>
      <c r="J2" s="35"/>
      <c r="K2" s="35"/>
      <c r="L2" s="35"/>
      <c r="M2" s="35"/>
      <c r="N2" s="27"/>
      <c r="O2" s="27"/>
      <c r="P2" s="27"/>
      <c r="Q2" s="27"/>
      <c r="R2" s="27"/>
      <c r="S2" s="27"/>
      <c r="T2" s="35"/>
      <c r="U2" s="27"/>
      <c r="V2" s="27"/>
      <c r="W2" s="27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L2" s="35"/>
      <c r="AM2" s="35"/>
      <c r="AN2" s="35"/>
      <c r="AO2" s="35"/>
      <c r="AP2" s="35"/>
      <c r="AQ2" s="35"/>
      <c r="AR2" s="35"/>
    </row>
    <row r="3" spans="1:44" ht="18.75">
      <c r="A3" s="35"/>
      <c r="B3" s="35"/>
      <c r="C3" s="35"/>
      <c r="D3" s="35"/>
      <c r="E3" s="59"/>
      <c r="G3" s="35"/>
      <c r="H3" s="35"/>
      <c r="I3" s="35"/>
      <c r="J3" s="35"/>
      <c r="K3" s="35"/>
      <c r="L3" s="35"/>
      <c r="M3" s="35"/>
      <c r="N3" s="27"/>
      <c r="O3" s="27"/>
      <c r="P3" s="27"/>
      <c r="Q3" s="27"/>
      <c r="R3" s="27"/>
      <c r="S3" s="27"/>
      <c r="T3" s="35"/>
      <c r="U3" s="27"/>
      <c r="V3" s="27"/>
      <c r="W3" s="27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L3" s="35"/>
      <c r="AM3" s="35"/>
      <c r="AN3" s="35"/>
      <c r="AO3" s="35"/>
      <c r="AP3" s="35"/>
      <c r="AQ3" s="35"/>
      <c r="AR3" s="35"/>
    </row>
    <row r="4" spans="1:44" ht="18.75">
      <c r="A4" s="35"/>
      <c r="B4" s="35"/>
      <c r="C4" s="35"/>
      <c r="D4" s="35"/>
      <c r="E4" s="5"/>
      <c r="G4" s="35"/>
      <c r="H4" s="35"/>
      <c r="I4" s="35"/>
      <c r="J4" s="35"/>
      <c r="K4" s="35"/>
      <c r="L4" s="35"/>
      <c r="M4" s="35"/>
      <c r="N4" s="27"/>
      <c r="O4" s="27"/>
      <c r="P4" s="27"/>
      <c r="Q4" s="27"/>
      <c r="R4" s="27"/>
      <c r="S4" s="27"/>
      <c r="T4" s="35"/>
      <c r="U4" s="27"/>
      <c r="V4" s="27"/>
      <c r="W4" s="27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L4" s="35"/>
      <c r="AM4" s="35"/>
      <c r="AN4" s="35"/>
      <c r="AO4" s="35"/>
      <c r="AP4" s="35"/>
      <c r="AQ4" s="35"/>
      <c r="AR4" s="35"/>
    </row>
    <row r="5" spans="1:44" ht="20.25" customHeight="1">
      <c r="A5" s="325" t="s">
        <v>135</v>
      </c>
      <c r="B5" s="325"/>
      <c r="C5" s="325"/>
      <c r="D5" s="325"/>
      <c r="E5" s="325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</row>
    <row r="6" spans="1:44" ht="15.75" customHeight="1">
      <c r="A6" s="334" t="s">
        <v>247</v>
      </c>
      <c r="B6" s="334"/>
      <c r="C6" s="334"/>
      <c r="D6" s="334"/>
      <c r="E6" s="334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35"/>
      <c r="AM6" s="35"/>
      <c r="AN6" s="35"/>
      <c r="AO6" s="35"/>
      <c r="AP6" s="35"/>
      <c r="AQ6" s="35"/>
      <c r="AR6" s="35"/>
    </row>
    <row r="7" spans="1:44" ht="9" customHeight="1">
      <c r="A7" s="338"/>
      <c r="B7" s="338"/>
      <c r="C7" s="338"/>
      <c r="D7" s="338"/>
      <c r="E7" s="338"/>
    </row>
    <row r="8" spans="1:44" ht="21.75" customHeight="1">
      <c r="A8" s="336" t="str">
        <f>'1'!A7:T7</f>
        <v xml:space="preserve">Акционерное общество "Тамбовская сетевая компания" </v>
      </c>
      <c r="B8" s="336"/>
      <c r="C8" s="336"/>
      <c r="D8" s="336"/>
      <c r="E8" s="336"/>
    </row>
    <row r="9" spans="1:44">
      <c r="A9" s="337" t="s">
        <v>141</v>
      </c>
      <c r="B9" s="337"/>
      <c r="C9" s="337"/>
      <c r="D9" s="337"/>
      <c r="E9" s="337"/>
    </row>
    <row r="10" spans="1:44" ht="15.75" customHeight="1">
      <c r="A10" s="340"/>
      <c r="B10" s="340"/>
      <c r="C10" s="340"/>
      <c r="D10" s="340"/>
      <c r="E10" s="340"/>
    </row>
    <row r="11" spans="1:44" ht="18" customHeight="1">
      <c r="A11" s="335" t="s">
        <v>408</v>
      </c>
      <c r="B11" s="335"/>
      <c r="C11" s="335"/>
      <c r="D11" s="335"/>
      <c r="E11" s="335"/>
    </row>
    <row r="12" spans="1:44">
      <c r="A12" s="345" t="s">
        <v>191</v>
      </c>
      <c r="B12" s="345"/>
      <c r="C12" s="345"/>
      <c r="D12" s="345"/>
      <c r="E12" s="345"/>
    </row>
    <row r="13" spans="1:44">
      <c r="A13" s="48"/>
      <c r="B13" s="48"/>
      <c r="E13" s="94" t="s">
        <v>192</v>
      </c>
    </row>
    <row r="14" spans="1:44" ht="33" customHeight="1">
      <c r="A14" s="342" t="s">
        <v>147</v>
      </c>
      <c r="B14" s="343" t="s">
        <v>148</v>
      </c>
      <c r="C14" s="95" t="s">
        <v>517</v>
      </c>
      <c r="D14" s="184" t="s">
        <v>405</v>
      </c>
      <c r="E14" s="95" t="s">
        <v>190</v>
      </c>
    </row>
    <row r="15" spans="1:44" ht="44.25" customHeight="1">
      <c r="A15" s="342"/>
      <c r="B15" s="343"/>
      <c r="C15" s="53" t="s">
        <v>131</v>
      </c>
      <c r="D15" s="53" t="s">
        <v>131</v>
      </c>
      <c r="E15" s="53" t="s">
        <v>10</v>
      </c>
    </row>
    <row r="16" spans="1:44">
      <c r="A16" s="96">
        <v>1</v>
      </c>
      <c r="B16" s="97">
        <v>2</v>
      </c>
      <c r="C16" s="96" t="s">
        <v>213</v>
      </c>
      <c r="D16" s="96" t="s">
        <v>214</v>
      </c>
      <c r="E16" s="96" t="s">
        <v>215</v>
      </c>
    </row>
    <row r="17" spans="1:5" ht="30.75" customHeight="1">
      <c r="A17" s="341" t="s">
        <v>164</v>
      </c>
      <c r="B17" s="341"/>
      <c r="C17" s="169">
        <f>C18+C42</f>
        <v>149.89999999999998</v>
      </c>
      <c r="D17" s="169">
        <f t="shared" ref="D17" si="0">D18+D42</f>
        <v>157.9</v>
      </c>
      <c r="E17" s="171">
        <f>D17+C17</f>
        <v>307.79999999999995</v>
      </c>
    </row>
    <row r="18" spans="1:5">
      <c r="A18" s="98" t="s">
        <v>149</v>
      </c>
      <c r="B18" s="88" t="s">
        <v>223</v>
      </c>
      <c r="C18" s="168">
        <f>C19+C29+C39</f>
        <v>149.89999999999998</v>
      </c>
      <c r="D18" s="168">
        <f t="shared" ref="D18" si="1">D19+D29+D39</f>
        <v>157.9</v>
      </c>
      <c r="E18" s="171">
        <f t="shared" ref="E18:E19" si="2">D18+C18</f>
        <v>307.79999999999995</v>
      </c>
    </row>
    <row r="19" spans="1:5">
      <c r="A19" s="98" t="s">
        <v>150</v>
      </c>
      <c r="B19" s="91" t="s">
        <v>165</v>
      </c>
      <c r="C19" s="168">
        <v>67.099999999999994</v>
      </c>
      <c r="D19" s="168">
        <v>69.900000000000006</v>
      </c>
      <c r="E19" s="171">
        <f t="shared" si="2"/>
        <v>137</v>
      </c>
    </row>
    <row r="20" spans="1:5">
      <c r="A20" s="98" t="s">
        <v>151</v>
      </c>
      <c r="B20" s="92" t="s">
        <v>216</v>
      </c>
      <c r="C20" s="89"/>
      <c r="D20" s="90"/>
      <c r="E20" s="90"/>
    </row>
    <row r="21" spans="1:5" ht="18.75">
      <c r="A21" s="98" t="s">
        <v>166</v>
      </c>
      <c r="B21" s="93" t="s">
        <v>251</v>
      </c>
      <c r="C21" s="89"/>
      <c r="D21" s="90"/>
      <c r="E21" s="90"/>
    </row>
    <row r="22" spans="1:5" ht="18.75">
      <c r="A22" s="98" t="s">
        <v>167</v>
      </c>
      <c r="B22" s="93" t="s">
        <v>251</v>
      </c>
      <c r="C22" s="89"/>
      <c r="D22" s="90"/>
      <c r="E22" s="90"/>
    </row>
    <row r="23" spans="1:5">
      <c r="A23" s="98" t="s">
        <v>0</v>
      </c>
      <c r="B23" s="93" t="s">
        <v>0</v>
      </c>
      <c r="C23" s="89"/>
      <c r="D23" s="90"/>
      <c r="E23" s="90"/>
    </row>
    <row r="24" spans="1:5" ht="30.75" customHeight="1">
      <c r="A24" s="98" t="s">
        <v>152</v>
      </c>
      <c r="B24" s="92" t="s">
        <v>208</v>
      </c>
      <c r="C24" s="89"/>
      <c r="D24" s="90"/>
      <c r="E24" s="90"/>
    </row>
    <row r="25" spans="1:5" ht="20.25" customHeight="1">
      <c r="A25" s="98" t="s">
        <v>153</v>
      </c>
      <c r="B25" s="92" t="s">
        <v>259</v>
      </c>
      <c r="C25" s="89"/>
      <c r="D25" s="90"/>
      <c r="E25" s="90"/>
    </row>
    <row r="26" spans="1:5" ht="31.5">
      <c r="A26" s="98" t="s">
        <v>168</v>
      </c>
      <c r="B26" s="93" t="s">
        <v>217</v>
      </c>
      <c r="C26" s="89"/>
      <c r="D26" s="90"/>
      <c r="E26" s="90"/>
    </row>
    <row r="27" spans="1:5">
      <c r="A27" s="98" t="s">
        <v>169</v>
      </c>
      <c r="B27" s="93" t="s">
        <v>218</v>
      </c>
      <c r="C27" s="89"/>
      <c r="D27" s="90"/>
      <c r="E27" s="90"/>
    </row>
    <row r="28" spans="1:5">
      <c r="A28" s="98" t="s">
        <v>154</v>
      </c>
      <c r="B28" s="92" t="s">
        <v>219</v>
      </c>
      <c r="C28" s="89"/>
      <c r="D28" s="90"/>
      <c r="E28" s="90"/>
    </row>
    <row r="29" spans="1:5">
      <c r="A29" s="98" t="s">
        <v>155</v>
      </c>
      <c r="B29" s="92" t="s">
        <v>224</v>
      </c>
      <c r="C29" s="168">
        <f>C30</f>
        <v>82.8</v>
      </c>
      <c r="D29" s="168">
        <f t="shared" ref="D29" si="3">D30</f>
        <v>88</v>
      </c>
      <c r="E29" s="168">
        <f>D29+C29</f>
        <v>170.8</v>
      </c>
    </row>
    <row r="30" spans="1:5">
      <c r="A30" s="98" t="s">
        <v>170</v>
      </c>
      <c r="B30" s="92" t="s">
        <v>220</v>
      </c>
      <c r="C30" s="168">
        <v>82.8</v>
      </c>
      <c r="D30" s="168">
        <v>88</v>
      </c>
      <c r="E30" s="168">
        <f>D30+C30</f>
        <v>170.8</v>
      </c>
    </row>
    <row r="31" spans="1:5" ht="18.75">
      <c r="A31" s="98" t="s">
        <v>171</v>
      </c>
      <c r="B31" s="93" t="s">
        <v>251</v>
      </c>
      <c r="C31" s="89"/>
      <c r="D31" s="90"/>
      <c r="E31" s="168"/>
    </row>
    <row r="32" spans="1:5" ht="18.75">
      <c r="A32" s="98" t="s">
        <v>172</v>
      </c>
      <c r="B32" s="93" t="s">
        <v>251</v>
      </c>
      <c r="C32" s="89"/>
      <c r="D32" s="90"/>
      <c r="E32" s="168"/>
    </row>
    <row r="33" spans="1:7">
      <c r="A33" s="98" t="s">
        <v>0</v>
      </c>
      <c r="B33" s="93" t="s">
        <v>0</v>
      </c>
      <c r="C33" s="89"/>
      <c r="D33" s="90"/>
      <c r="E33" s="168"/>
    </row>
    <row r="34" spans="1:7">
      <c r="A34" s="98" t="s">
        <v>173</v>
      </c>
      <c r="B34" s="92" t="s">
        <v>174</v>
      </c>
      <c r="C34" s="89"/>
      <c r="D34" s="90"/>
      <c r="E34" s="168"/>
    </row>
    <row r="35" spans="1:7">
      <c r="A35" s="98" t="s">
        <v>175</v>
      </c>
      <c r="B35" s="92" t="s">
        <v>209</v>
      </c>
      <c r="C35" s="89"/>
      <c r="D35" s="90"/>
      <c r="E35" s="168"/>
    </row>
    <row r="36" spans="1:7" ht="18.75">
      <c r="A36" s="98" t="s">
        <v>176</v>
      </c>
      <c r="B36" s="93" t="s">
        <v>251</v>
      </c>
      <c r="C36" s="89"/>
      <c r="D36" s="90"/>
      <c r="E36" s="168"/>
    </row>
    <row r="37" spans="1:7" ht="18.75">
      <c r="A37" s="98" t="s">
        <v>177</v>
      </c>
      <c r="B37" s="93" t="s">
        <v>251</v>
      </c>
      <c r="C37" s="89"/>
      <c r="D37" s="90"/>
      <c r="E37" s="168"/>
    </row>
    <row r="38" spans="1:7">
      <c r="A38" s="98" t="s">
        <v>0</v>
      </c>
      <c r="B38" s="93" t="s">
        <v>0</v>
      </c>
      <c r="C38" s="89"/>
      <c r="D38" s="90"/>
      <c r="E38" s="168"/>
    </row>
    <row r="39" spans="1:7">
      <c r="A39" s="98" t="s">
        <v>178</v>
      </c>
      <c r="B39" s="91" t="s">
        <v>210</v>
      </c>
      <c r="C39" s="170">
        <v>0</v>
      </c>
      <c r="D39" s="170">
        <v>0</v>
      </c>
      <c r="E39" s="168">
        <f>D39+C39</f>
        <v>0</v>
      </c>
    </row>
    <row r="40" spans="1:7">
      <c r="A40" s="98" t="s">
        <v>179</v>
      </c>
      <c r="B40" s="91" t="s">
        <v>180</v>
      </c>
      <c r="C40" s="89"/>
      <c r="D40" s="90"/>
      <c r="E40" s="90"/>
    </row>
    <row r="41" spans="1:7" ht="18.75">
      <c r="A41" s="98" t="s">
        <v>181</v>
      </c>
      <c r="B41" s="92" t="s">
        <v>221</v>
      </c>
      <c r="C41" s="89"/>
      <c r="D41" s="90"/>
      <c r="E41" s="90"/>
      <c r="F41" s="49"/>
      <c r="G41" s="50"/>
    </row>
    <row r="42" spans="1:7">
      <c r="A42" s="98" t="s">
        <v>156</v>
      </c>
      <c r="B42" s="88" t="s">
        <v>222</v>
      </c>
      <c r="C42" s="89"/>
      <c r="D42" s="90"/>
      <c r="E42" s="90"/>
    </row>
    <row r="43" spans="1:7">
      <c r="A43" s="98" t="s">
        <v>157</v>
      </c>
      <c r="B43" s="91" t="s">
        <v>182</v>
      </c>
      <c r="C43" s="89"/>
      <c r="D43" s="89"/>
      <c r="E43" s="89"/>
    </row>
    <row r="44" spans="1:7">
      <c r="A44" s="98" t="s">
        <v>158</v>
      </c>
      <c r="B44" s="91" t="s">
        <v>183</v>
      </c>
      <c r="C44" s="89"/>
      <c r="D44" s="89"/>
      <c r="E44" s="89"/>
    </row>
    <row r="45" spans="1:7">
      <c r="A45" s="98" t="s">
        <v>159</v>
      </c>
      <c r="B45" s="91" t="s">
        <v>184</v>
      </c>
      <c r="C45" s="89"/>
      <c r="D45" s="89"/>
      <c r="E45" s="89"/>
    </row>
    <row r="46" spans="1:7">
      <c r="A46" s="98" t="s">
        <v>160</v>
      </c>
      <c r="B46" s="91" t="s">
        <v>185</v>
      </c>
      <c r="C46" s="89"/>
      <c r="D46" s="89"/>
      <c r="E46" s="89"/>
    </row>
    <row r="47" spans="1:7">
      <c r="A47" s="98" t="s">
        <v>161</v>
      </c>
      <c r="B47" s="91" t="s">
        <v>252</v>
      </c>
      <c r="C47" s="89"/>
      <c r="D47" s="89"/>
      <c r="E47" s="89"/>
    </row>
    <row r="48" spans="1:7">
      <c r="A48" s="98" t="s">
        <v>186</v>
      </c>
      <c r="B48" s="92" t="s">
        <v>253</v>
      </c>
      <c r="C48" s="89"/>
      <c r="D48" s="89"/>
      <c r="E48" s="89"/>
    </row>
    <row r="49" spans="1:37" ht="33" customHeight="1">
      <c r="A49" s="98" t="s">
        <v>211</v>
      </c>
      <c r="B49" s="93" t="s">
        <v>260</v>
      </c>
      <c r="C49" s="89"/>
      <c r="D49" s="89"/>
      <c r="E49" s="89"/>
    </row>
    <row r="50" spans="1:37" ht="31.5">
      <c r="A50" s="98" t="s">
        <v>187</v>
      </c>
      <c r="B50" s="92" t="s">
        <v>254</v>
      </c>
      <c r="C50" s="89"/>
      <c r="D50" s="89"/>
      <c r="E50" s="89"/>
    </row>
    <row r="51" spans="1:37" ht="31.5">
      <c r="A51" s="98" t="s">
        <v>212</v>
      </c>
      <c r="B51" s="93" t="s">
        <v>261</v>
      </c>
      <c r="C51" s="89"/>
      <c r="D51" s="89"/>
      <c r="E51" s="89"/>
    </row>
    <row r="52" spans="1:37">
      <c r="A52" s="98" t="s">
        <v>162</v>
      </c>
      <c r="B52" s="91" t="s">
        <v>188</v>
      </c>
      <c r="C52" s="89"/>
      <c r="D52" s="89"/>
      <c r="E52" s="89"/>
    </row>
    <row r="53" spans="1:37">
      <c r="A53" s="98" t="s">
        <v>163</v>
      </c>
      <c r="B53" s="91" t="s">
        <v>189</v>
      </c>
      <c r="C53" s="89"/>
      <c r="D53" s="89"/>
      <c r="E53" s="89"/>
    </row>
    <row r="55" spans="1:37" ht="39" customHeight="1">
      <c r="A55" s="287" t="s">
        <v>228</v>
      </c>
      <c r="B55" s="287"/>
      <c r="C55" s="287"/>
      <c r="D55" s="287"/>
      <c r="E55" s="287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</row>
    <row r="56" spans="1:37" ht="37.5" customHeight="1">
      <c r="A56" s="287" t="s">
        <v>226</v>
      </c>
      <c r="B56" s="287"/>
      <c r="C56" s="287"/>
      <c r="D56" s="287"/>
      <c r="E56" s="287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</row>
    <row r="57" spans="1:37" ht="53.25" customHeight="1">
      <c r="A57" s="344" t="s">
        <v>248</v>
      </c>
      <c r="B57" s="344"/>
      <c r="C57" s="344"/>
      <c r="D57" s="344"/>
      <c r="E57" s="344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</row>
    <row r="58" spans="1:37" ht="56.25" customHeight="1">
      <c r="A58" s="344" t="s">
        <v>249</v>
      </c>
      <c r="B58" s="344"/>
      <c r="C58" s="344"/>
      <c r="D58" s="344"/>
      <c r="E58" s="344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</row>
    <row r="59" spans="1:37" ht="144" customHeight="1">
      <c r="A59" s="277" t="s">
        <v>262</v>
      </c>
      <c r="B59" s="277"/>
      <c r="C59" s="277"/>
      <c r="D59" s="277"/>
      <c r="E59" s="277"/>
      <c r="F59" s="77"/>
    </row>
    <row r="60" spans="1:37" ht="132" customHeight="1">
      <c r="A60" s="339" t="s">
        <v>250</v>
      </c>
      <c r="B60" s="339"/>
      <c r="C60" s="339"/>
      <c r="D60" s="339"/>
      <c r="E60" s="339"/>
    </row>
  </sheetData>
  <mergeCells count="17">
    <mergeCell ref="A60:E60"/>
    <mergeCell ref="A55:E55"/>
    <mergeCell ref="A56:E56"/>
    <mergeCell ref="A10:E10"/>
    <mergeCell ref="A17:B17"/>
    <mergeCell ref="A14:A15"/>
    <mergeCell ref="B14:B15"/>
    <mergeCell ref="A59:E59"/>
    <mergeCell ref="A57:E57"/>
    <mergeCell ref="A58:E58"/>
    <mergeCell ref="A12:E12"/>
    <mergeCell ref="A5:E5"/>
    <mergeCell ref="A6:E6"/>
    <mergeCell ref="A11:E11"/>
    <mergeCell ref="A8:E8"/>
    <mergeCell ref="A9:E9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4" orientation="portrait" r:id="rId1"/>
  <headerFooter>
    <oddHeader>&amp;C&amp;P</oddHeader>
  </headerFooter>
  <rowBreaks count="1" manualBreakCount="1"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1</vt:lpstr>
      <vt:lpstr>2</vt:lpstr>
      <vt:lpstr> 3(20)</vt:lpstr>
      <vt:lpstr> 3(21)</vt:lpstr>
      <vt:lpstr>4</vt:lpstr>
      <vt:lpstr>5</vt:lpstr>
      <vt:lpstr>6</vt:lpstr>
      <vt:lpstr>7</vt:lpstr>
      <vt:lpstr>8</vt:lpstr>
      <vt:lpstr>' 3(20)'!Заголовки_для_печати</vt:lpstr>
      <vt:lpstr>' 3(21)'!Заголовки_для_печати</vt:lpstr>
      <vt:lpstr>' 3(20)'!Область_печати</vt:lpstr>
      <vt:lpstr>' 3(21)'!Область_печати</vt:lpstr>
      <vt:lpstr>'1'!Область_печати</vt:lpstr>
      <vt:lpstr>'2'!Область_печати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gordenkov</cp:lastModifiedBy>
  <cp:lastPrinted>2020-09-07T06:49:18Z</cp:lastPrinted>
  <dcterms:created xsi:type="dcterms:W3CDTF">2009-07-27T10:10:26Z</dcterms:created>
  <dcterms:modified xsi:type="dcterms:W3CDTF">2020-09-21T07:15:37Z</dcterms:modified>
</cp:coreProperties>
</file>