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Default Extension="vml" ContentType="application/vnd.openxmlformats-officedocument.vmlDrawing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mbeddings/oleObject_5_0.bin" ContentType="application/vnd.openxmlformats-officedocument.oleObject"/>
  <Override PartName="/xl/embeddings/oleObject_5_1.bin" ContentType="application/vnd.openxmlformats-officedocument.oleObject"/>
  <Override PartName="/xl/embeddings/oleObject_5_2.bin" ContentType="application/vnd.openxmlformats-officedocument.oleObject"/>
  <Override PartName="/xl/embeddings/oleObject_5_3.bin" ContentType="application/vnd.openxmlformats-officedocument.oleObject"/>
  <Override PartName="/xl/embeddings/oleObject_5_4.bin" ContentType="application/vnd.openxmlformats-officedocument.oleObject"/>
  <Override PartName="/xl/embeddings/oleObject_5_5.bin" ContentType="application/vnd.openxmlformats-officedocument.oleObject"/>
  <Override PartName="/xl/embeddings/oleObject_5_6.bin" ContentType="application/vnd.openxmlformats-officedocument.oleObject"/>
  <Override PartName="/xl/embeddings/oleObject_5_7.bin" ContentType="application/vnd.openxmlformats-officedocument.oleObject"/>
  <Override PartName="/xl/embeddings/oleObject_5_8.bin" ContentType="application/vnd.openxmlformats-officedocument.oleObject"/>
  <Override PartName="/xl/embeddings/oleObject_5_9.bin" ContentType="application/vnd.openxmlformats-officedocument.oleObject"/>
  <Override PartName="/xl/embeddings/oleObject_5_10.bin" ContentType="application/vnd.openxmlformats-officedocument.oleObject"/>
  <Override PartName="/xl/embeddings/oleObject_5_11.bin" ContentType="application/vnd.openxmlformats-officedocument.oleObject"/>
  <Override PartName="/xl/embeddings/oleObject_5_12.bin" ContentType="application/vnd.openxmlformats-officedocument.oleObject"/>
  <Override PartName="/xl/embeddings/oleObject_5_13.bin" ContentType="application/vnd.openxmlformats-officedocument.oleObject"/>
  <Override PartName="/xl/embeddings/oleObject_5_14.bin" ContentType="application/vnd.openxmlformats-officedocument.oleObject"/>
  <Override PartName="/xl/embeddings/oleObject_6_0.bin" ContentType="application/vnd.openxmlformats-officedocument.oleObject"/>
  <Override PartName="/xl/embeddings/oleObject_6_1.bin" ContentType="application/vnd.openxmlformats-officedocument.oleObject"/>
  <Override PartName="/xl/embeddings/oleObject_6_2.bin" ContentType="application/vnd.openxmlformats-officedocument.oleObject"/>
  <Override PartName="/xl/embeddings/oleObject_6_3.bin" ContentType="application/vnd.openxmlformats-officedocument.oleObject"/>
  <Override PartName="/xl/embeddings/oleObject_6_4.bin" ContentType="application/vnd.openxmlformats-officedocument.oleObject"/>
  <Override PartName="/xl/embeddings/oleObject_6_5.bin" ContentType="application/vnd.openxmlformats-officedocument.oleObject"/>
  <Override PartName="/xl/embeddings/oleObject_6_6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30" tabRatio="915" activeTab="4"/>
  </bookViews>
  <sheets>
    <sheet name="1г" sheetId="1" r:id="rId1"/>
    <sheet name="2г" sheetId="2" r:id="rId2"/>
    <sheet name="3г" sheetId="3" r:id="rId3"/>
    <sheet name="4г" sheetId="4" r:id="rId4"/>
    <sheet name="5г" sheetId="5" r:id="rId5"/>
    <sheet name="6г" sheetId="6" r:id="rId6"/>
    <sheet name="7г" sheetId="7" r:id="rId7"/>
  </sheets>
  <externalReferences>
    <externalReference r:id="rId10"/>
    <externalReference r:id="rId11"/>
  </externalReferences>
  <definedNames>
    <definedName name="Nдн">'[1]osn'!$B$5</definedName>
    <definedName name="Par366" localSheetId="2">'3г'!$A$8</definedName>
    <definedName name="Par419" localSheetId="3">'4г'!$A$6</definedName>
    <definedName name="в1">'[1]osn'!$B$3</definedName>
    <definedName name="в2">'[1]osn'!$B$4</definedName>
    <definedName name="диам">'[1]нпл'!$A$6:$A$23</definedName>
    <definedName name="_xlnm.Print_Titles" localSheetId="5">'6г'!$10:$10</definedName>
    <definedName name="_xlnm.Print_Titles" localSheetId="6">'7г'!$10:$10</definedName>
    <definedName name="Кон">'[1]osn'!$G$22</definedName>
    <definedName name="Кпн">'[1]osn'!$G$19</definedName>
    <definedName name="Кпп">'[1]osn'!$H$16</definedName>
    <definedName name="Нобрн">'[1]нпл'!$H$6:$H$23</definedName>
    <definedName name="Нпк">'[1]нпл'!$G$6:$G$23</definedName>
    <definedName name="Нподн">'[1]нпл'!$I$6:$I$23</definedName>
    <definedName name="_xlnm.Print_Area" localSheetId="0">'1г'!$A$1:$K$22</definedName>
    <definedName name="_xlnm.Print_Area" localSheetId="1">'2г'!$A$1:$K$22</definedName>
    <definedName name="_xlnm.Print_Area" localSheetId="2">'3г'!$A$1:$D$27</definedName>
    <definedName name="_xlnm.Print_Area" localSheetId="3">'4г'!$A$1:$I$30</definedName>
    <definedName name="_xlnm.Print_Area" localSheetId="4">'5г'!$A$1:$H$32</definedName>
    <definedName name="_xlnm.Print_Area" localSheetId="5">'6г'!$A$1:$O$31</definedName>
    <definedName name="_xlnm.Print_Area" localSheetId="6">'7г'!$A$1:$R$30</definedName>
    <definedName name="Тгвс">'[1]osn'!$B$26</definedName>
    <definedName name="Тсл5">'[1]osn'!$B$30</definedName>
    <definedName name="Тсрут">'[1]osn'!$H$11</definedName>
    <definedName name="Тхз">'[1]osn'!$B$28</definedName>
    <definedName name="Тхлет">'[1]osn'!$B$29</definedName>
    <definedName name="х1">'[2]Лист2'!$B$6</definedName>
    <definedName name="х2">'[2]Лист2'!$C$6</definedName>
    <definedName name="х3">'[2]Лист2'!$G$6</definedName>
    <definedName name="х4">'[2]Лист2'!$H$6</definedName>
    <definedName name="х5">'[2]Лист2'!$D$6</definedName>
    <definedName name="х6">'[2]Лист2'!$E$6</definedName>
    <definedName name="х7">'[2]Лист2'!$K$6</definedName>
    <definedName name="ч1">'[2]Лист1'!$B$8</definedName>
    <definedName name="ч2">'[2]Лист1'!$C$8</definedName>
    <definedName name="ч3">'[2]Лист1'!$D$8</definedName>
    <definedName name="ч4">'[2]Лист1'!$E$8</definedName>
    <definedName name="ч5">'[2]Лист1'!$F$8</definedName>
  </definedNames>
  <calcPr fullCalcOnLoad="1"/>
</workbook>
</file>

<file path=xl/sharedStrings.xml><?xml version="1.0" encoding="utf-8"?>
<sst xmlns="http://schemas.openxmlformats.org/spreadsheetml/2006/main" count="194" uniqueCount="140">
  <si>
    <t>№ п/п</t>
  </si>
  <si>
    <t>Поставщик:</t>
  </si>
  <si>
    <t>Длина по трассе</t>
  </si>
  <si>
    <t>Норма плотности теплового потока с учетом условий эксплуатации,</t>
  </si>
  <si>
    <t xml:space="preserve">Часовые потери тепла </t>
  </si>
  <si>
    <t>3=4+5</t>
  </si>
  <si>
    <t>Тепловые сети</t>
  </si>
  <si>
    <t>5=3х4</t>
  </si>
  <si>
    <t>Диаметр трубо-прово-дов</t>
  </si>
  <si>
    <t>Потери тепла за год, Гкал</t>
  </si>
  <si>
    <t>Общая</t>
  </si>
  <si>
    <t>В том числе</t>
  </si>
  <si>
    <t>подземная</t>
  </si>
  <si>
    <t>надземная прокладка</t>
  </si>
  <si>
    <t>подземн.</t>
  </si>
  <si>
    <t>надземн.</t>
  </si>
  <si>
    <t>Сумма</t>
  </si>
  <si>
    <t>подземн</t>
  </si>
  <si>
    <t>надземн</t>
  </si>
  <si>
    <t>8=6х7</t>
  </si>
  <si>
    <t>11=9х10</t>
  </si>
  <si>
    <t>12=4х8хb</t>
  </si>
  <si>
    <t>13=5х11хb</t>
  </si>
  <si>
    <t>14=12+13</t>
  </si>
  <si>
    <t>1</t>
  </si>
  <si>
    <t>2</t>
  </si>
  <si>
    <t>Продолжительность работы</t>
  </si>
  <si>
    <t>3</t>
  </si>
  <si>
    <t>4</t>
  </si>
  <si>
    <t>5</t>
  </si>
  <si>
    <t>гвс</t>
  </si>
  <si>
    <t>6</t>
  </si>
  <si>
    <t>7</t>
  </si>
  <si>
    <t xml:space="preserve"> час</t>
  </si>
  <si>
    <t>8</t>
  </si>
  <si>
    <t>9</t>
  </si>
  <si>
    <t>10</t>
  </si>
  <si>
    <t>11</t>
  </si>
  <si>
    <t xml:space="preserve">Объем местн. системы ГВС </t>
  </si>
  <si>
    <t>Норматив утечки,
т/час</t>
  </si>
  <si>
    <t>Время работы сетей, час</t>
  </si>
  <si>
    <t>Норматив утечки, т/год</t>
  </si>
  <si>
    <t>Потери тепла
Гкал</t>
  </si>
  <si>
    <t>Сумма потерь,
Гкал</t>
  </si>
  <si>
    <t>Длина по трассе однотр.</t>
  </si>
  <si>
    <t>Площадь поперечн. сечения</t>
  </si>
  <si>
    <t>Объем трубопроводов</t>
  </si>
  <si>
    <t>зимн.</t>
  </si>
  <si>
    <t>летн.</t>
  </si>
  <si>
    <t>с утечкой</t>
  </si>
  <si>
    <t>на нагрев после останова</t>
  </si>
  <si>
    <t>итого</t>
  </si>
  <si>
    <t>8=5+7</t>
  </si>
  <si>
    <t>9=8*0,0025*0,985</t>
  </si>
  <si>
    <t>17=15+16</t>
  </si>
  <si>
    <t>18=14+17</t>
  </si>
  <si>
    <t>Приложение №6</t>
  </si>
  <si>
    <t>Приложение № 1</t>
  </si>
  <si>
    <t>АКТ</t>
  </si>
  <si>
    <t>ОАО «Тамбовская сетевая компания»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</si>
  <si>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</si>
  <si>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</si>
  <si>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</si>
  <si>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</si>
  <si>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</si>
  <si>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</si>
  <si>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</si>
  <si>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</si>
  <si>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</si>
  <si>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</si>
  <si>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</si>
  <si>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</si>
  <si>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Месяц</t>
  </si>
  <si>
    <t>Среднечас. нагрузка ГВС Гкал. час</t>
  </si>
  <si>
    <t>Приложение № 2</t>
  </si>
  <si>
    <t>N п/п</t>
  </si>
  <si>
    <t>СВЕДЕНИЯ</t>
  </si>
  <si>
    <t>Приложение № 3</t>
  </si>
  <si>
    <t>Приложение № 4</t>
  </si>
  <si>
    <t>РЕЖИМ</t>
  </si>
  <si>
    <t>Дата опломбирования</t>
  </si>
  <si>
    <t>Дата очередной поверки</t>
  </si>
  <si>
    <t>Характеристика места отбора проб</t>
  </si>
  <si>
    <t>Приложение № 5</t>
  </si>
  <si>
    <t>Заводской номер прибора учета</t>
  </si>
  <si>
    <t>Марка  прибора учета</t>
  </si>
  <si>
    <t>Точка подключения (технологического присоединения) абонента</t>
  </si>
  <si>
    <t>Итого</t>
  </si>
  <si>
    <t>об установленной мощности, необходимой</t>
  </si>
  <si>
    <t>в том числе с распределением указанной мощности по каждой</t>
  </si>
  <si>
    <t>точке подключения (технологического присоединения),</t>
  </si>
  <si>
    <t>принимает на себя обязательства обеспечить</t>
  </si>
  <si>
    <t>Наименование подключенного объекта</t>
  </si>
  <si>
    <t>Гарантированный уровень давления горячей воды в системе горячего водоснабжения в точке подключения (технологического присоединения)</t>
  </si>
  <si>
    <t xml:space="preserve">     о приборах учета (узлах учета) и местах отбора проб горячей воды</t>
  </si>
  <si>
    <t xml:space="preserve">                I. Приборы учета (узлы учета) горячей воды</t>
  </si>
  <si>
    <t>Место расположения прибора учета (узла учета)</t>
  </si>
  <si>
    <t>Диаметр водопроводной сети (миллиметров)</t>
  </si>
  <si>
    <t>Количество листов прилагаемого технического паспорта</t>
  </si>
  <si>
    <t xml:space="preserve">                    II. Места отбора проб горячей воды</t>
  </si>
  <si>
    <t>Место отбора проб</t>
  </si>
  <si>
    <t>Примечание.  Схема  расположения  средств  измерения и мест отбора проб горячей воды прилагается.</t>
  </si>
  <si>
    <t>Приложение №7</t>
  </si>
  <si>
    <t>РАЗГРАНИЧЕНИЯ  ЭКСПЛУАТАЦИОННОЙ ОТВЕТСТВЕННОСТИ СТОРОН ПО СЕТЯМ ГОРЯЧЕГО ВОДОСНАБЖЕНИЯ</t>
  </si>
  <si>
    <t>РАЗГРАНИЧЕНИЯ  БАЛАНСОВОЙ ПРИНАДЛЕЖНОСТИ СТОРОН ПО СЕТЯМ ГОРЯЧЕГО ВОДОСНАБЖЕНИЯ</t>
  </si>
  <si>
    <t>при совместном упоминании, именуемые в дальнейшем стороны, составили настоящий акт о том, что граница раздела  эксплуатационной  ответственности  по сетям   горячего водоснабжения</t>
  </si>
  <si>
    <t>ГОД</t>
  </si>
  <si>
    <t>подачи горячей воды в точке подключения</t>
  </si>
  <si>
    <t xml:space="preserve"> (технологического присоединения)</t>
  </si>
  <si>
    <t>Установленная мощность, куб.м. в год</t>
  </si>
  <si>
    <t>Подключенная нагрузка, куб.м. в час</t>
  </si>
  <si>
    <t>Гарантированный объем подачи горячей воды куб.м. в год, в том числе с разбивкой по месяцам</t>
  </si>
  <si>
    <t xml:space="preserve"> от "____" _____________ 201___г</t>
  </si>
  <si>
    <t xml:space="preserve">составили настоящий акт о том, что граница раздела  балансовой принадлежности  по сетям   горячего водоснабжения </t>
  </si>
  <si>
    <t>а также о подключенной нагрузке, в пределах которой Поставщик</t>
  </si>
  <si>
    <t xml:space="preserve"> "____" _____________ 201___г</t>
  </si>
  <si>
    <t>Количество дней</t>
  </si>
  <si>
    <t>Гкал</t>
  </si>
  <si>
    <t xml:space="preserve">к договору горячего водоснабжения №____ </t>
  </si>
  <si>
    <t>именуемое в дальнейшем Поставщик в лице директора __________________________ филиала ______________________, действующего на основании ____________________________________, с одной стороны, и</t>
  </si>
  <si>
    <t>_____________________________________________________________________</t>
  </si>
  <si>
    <t>– здания ________________________________________, расположенного по адресу</t>
  </si>
  <si>
    <t>____________________________________________________________________________________</t>
  </si>
  <si>
    <t xml:space="preserve">запитанного от котельной _________________________________________ УСТАНОВЛЕНА по _______________________________________________.  </t>
  </si>
  <si>
    <t>именуемое в дальнейшем Абонент, в лице _____________________________________, действующего на основании _______________________, с другой стороны</t>
  </si>
  <si>
    <t>Абонент:</t>
  </si>
  <si>
    <t>для осуществления горячего водоснабжения Абонента,</t>
  </si>
  <si>
    <t>горячее водоснабжение Абонента</t>
  </si>
  <si>
    <t xml:space="preserve">к договору  горячего водоснабжения №___ </t>
  </si>
  <si>
    <t xml:space="preserve">к договору   горячего водоснабжения №______ </t>
  </si>
  <si>
    <t>к договору  горячего водоснабжения №____</t>
  </si>
  <si>
    <t>к договору  горячего водоснабжения №___</t>
  </si>
  <si>
    <t>Расчет нормативных технологических потерь тепловой энергии
 через теплоизоляционные конструкции трубопроводов горячего водоснабжения  (ГВС) находящихся в ведении Абонента.</t>
  </si>
  <si>
    <t xml:space="preserve">к договору  горячего водоснабжения №____ </t>
  </si>
  <si>
    <t>Расчет нормативных технологических потерь тепловой энергии с утечкой теплоносителя из трубопроводов горячего водоснабжения (ГВС) находящихся в ведении Абонента.</t>
  </si>
  <si>
    <t>Абонент</t>
  </si>
  <si>
    <t>Объем тепловой энергии, используемой на подогрев холодной воды, Гкал.в год, в том числе с разбивкой по месяцам</t>
  </si>
  <si>
    <t>Нормативные технологические  тепловой энергии через теплоизоляционные конструкции трубопроводов горячего водоснабжения и с утечкой теплоносителя, находящихся в ведении Абонента, Гкал.в год, в том числе с разбивкой по месяцам</t>
  </si>
  <si>
    <t>Общий объем тепловой энергии на горячее водоснабжение, Гкал. в год, в том числе с разбивкой по месяцам</t>
  </si>
  <si>
    <t>Удельный расход тепловой энергии  на подогрев воды, Гкал/м.куб.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</si>
</sst>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0.000"/>
    <numFmt numFmtId="182" formatCode="#,##0.000000"/>
    <numFmt numFmtId="183" formatCode="#,##0.000"/>
    <numFmt numFmtId="184" formatCode="0.0000000"/>
    <numFmt numFmtId="185" formatCode="0.000000"/>
    <numFmt numFmtId="186" formatCode="0.00000"/>
    <numFmt numFmtId="187" formatCode="0.0000"/>
    <numFmt numFmtId="188" formatCode="#,##0.0000"/>
    <numFmt numFmtId="189" formatCode="#,##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#,##0.00000"/>
    <numFmt numFmtId="195" formatCode="#,##0.0000000"/>
    <numFmt numFmtId="196" formatCode="[$-FC19]d\ mmmm\ yyyy\ &quot;г.&quot;"/>
  </numFmts>
  <fonts count="62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2"/>
    </font>
    <font>
      <b/>
      <sz val="10"/>
      <name val="Times New Roman"/>
      <family val="1"/>
    </font>
    <font>
      <b/>
      <i/>
      <sz val="9"/>
      <name val="Arial Cyr"/>
      <family val="0"/>
    </font>
    <font>
      <sz val="10"/>
      <name val="Arial"/>
      <family val="0"/>
    </font>
    <font>
      <sz val="14"/>
      <name val="Arial Cyr"/>
      <family val="0"/>
    </font>
    <font>
      <b/>
      <i/>
      <sz val="10"/>
      <name val="Arial Cyr"/>
      <family val="0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color indexed="18"/>
      <name val="Times New Roman"/>
      <family val="1"/>
    </font>
    <font>
      <b/>
      <sz val="10"/>
      <color indexed="18"/>
      <name val="Arial Cyr"/>
      <family val="0"/>
    </font>
    <font>
      <sz val="10"/>
      <color indexed="9"/>
      <name val="Arial Cyr"/>
      <family val="2"/>
    </font>
    <font>
      <sz val="8"/>
      <name val="Arial Cyr"/>
      <family val="2"/>
    </font>
    <font>
      <sz val="11"/>
      <color indexed="18"/>
      <name val="Times New Roman"/>
      <family val="1"/>
    </font>
    <font>
      <b/>
      <sz val="12"/>
      <color indexed="18"/>
      <name val="Arial Cyr"/>
      <family val="2"/>
    </font>
    <font>
      <sz val="10"/>
      <color indexed="18"/>
      <name val="Arial Cyr"/>
      <family val="0"/>
    </font>
    <font>
      <sz val="14"/>
      <name val="Times New Roman"/>
      <family val="1"/>
    </font>
    <font>
      <b/>
      <sz val="20"/>
      <name val="Times New Roman"/>
      <family val="1"/>
    </font>
    <font>
      <b/>
      <i/>
      <sz val="12"/>
      <name val="Times New Roman"/>
      <family val="1"/>
    </font>
    <font>
      <sz val="9"/>
      <name val="Arial Cyr"/>
      <family val="0"/>
    </font>
    <font>
      <sz val="10"/>
      <name val="Courier New"/>
      <family val="3"/>
    </font>
    <font>
      <b/>
      <sz val="10"/>
      <name val="Courier New"/>
      <family val="3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9" fillId="0" borderId="0">
      <alignment/>
      <protection/>
    </xf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82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3" fillId="0" borderId="0" xfId="0" applyFont="1" applyAlignment="1">
      <alignment horizontal="right" vertical="top"/>
    </xf>
    <xf numFmtId="0" fontId="0" fillId="0" borderId="0" xfId="0" applyAlignment="1">
      <alignment horizontal="left"/>
    </xf>
    <xf numFmtId="0" fontId="2" fillId="0" borderId="0" xfId="0" applyFont="1" applyAlignment="1">
      <alignment horizontal="right" vertical="top"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33" borderId="10" xfId="0" applyFont="1" applyFill="1" applyBorder="1" applyAlignment="1">
      <alignment vertical="top" wrapText="1"/>
    </xf>
    <xf numFmtId="2" fontId="1" fillId="33" borderId="10" xfId="0" applyNumberFormat="1" applyFont="1" applyFill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2" fontId="1" fillId="0" borderId="10" xfId="0" applyNumberFormat="1" applyFont="1" applyFill="1" applyBorder="1" applyAlignment="1">
      <alignment vertical="top" wrapText="1"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 horizontal="right" vertical="center" wrapText="1"/>
    </xf>
    <xf numFmtId="0" fontId="0" fillId="0" borderId="0" xfId="0" applyFill="1" applyAlignment="1">
      <alignment/>
    </xf>
    <xf numFmtId="0" fontId="0" fillId="0" borderId="10" xfId="0" applyBorder="1" applyAlignment="1">
      <alignment horizontal="center" vertical="top" wrapText="1"/>
    </xf>
    <xf numFmtId="49" fontId="11" fillId="0" borderId="11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49" fontId="3" fillId="34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 horizontal="center"/>
    </xf>
    <xf numFmtId="49" fontId="1" fillId="33" borderId="10" xfId="0" applyNumberFormat="1" applyFont="1" applyFill="1" applyBorder="1" applyAlignment="1">
      <alignment vertical="top" wrapText="1"/>
    </xf>
    <xf numFmtId="0" fontId="1" fillId="35" borderId="10" xfId="0" applyFont="1" applyFill="1" applyBorder="1" applyAlignment="1" applyProtection="1">
      <alignment vertical="top" wrapText="1"/>
      <protection locked="0"/>
    </xf>
    <xf numFmtId="180" fontId="1" fillId="33" borderId="10" xfId="0" applyNumberFormat="1" applyFont="1" applyFill="1" applyBorder="1" applyAlignment="1">
      <alignment vertical="top" wrapText="1"/>
    </xf>
    <xf numFmtId="49" fontId="1" fillId="0" borderId="10" xfId="0" applyNumberFormat="1" applyFont="1" applyBorder="1" applyAlignment="1">
      <alignment vertical="top" wrapText="1"/>
    </xf>
    <xf numFmtId="180" fontId="1" fillId="0" borderId="10" xfId="0" applyNumberFormat="1" applyFont="1" applyFill="1" applyBorder="1" applyAlignment="1">
      <alignment vertical="top" wrapText="1"/>
    </xf>
    <xf numFmtId="2" fontId="1" fillId="0" borderId="10" xfId="0" applyNumberFormat="1" applyFont="1" applyBorder="1" applyAlignment="1">
      <alignment vertical="top" wrapText="1"/>
    </xf>
    <xf numFmtId="180" fontId="1" fillId="0" borderId="10" xfId="0" applyNumberFormat="1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vertical="top" wrapText="1"/>
    </xf>
    <xf numFmtId="49" fontId="0" fillId="0" borderId="10" xfId="0" applyNumberFormat="1" applyBorder="1" applyAlignment="1">
      <alignment horizontal="left"/>
    </xf>
    <xf numFmtId="49" fontId="14" fillId="0" borderId="10" xfId="0" applyNumberFormat="1" applyFont="1" applyBorder="1" applyAlignment="1">
      <alignment vertical="top" wrapText="1"/>
    </xf>
    <xf numFmtId="0" fontId="14" fillId="0" borderId="10" xfId="0" applyFont="1" applyBorder="1" applyAlignment="1">
      <alignment vertical="top" wrapText="1"/>
    </xf>
    <xf numFmtId="2" fontId="14" fillId="0" borderId="10" xfId="0" applyNumberFormat="1" applyFont="1" applyBorder="1" applyAlignment="1">
      <alignment vertical="top" wrapText="1"/>
    </xf>
    <xf numFmtId="0" fontId="15" fillId="0" borderId="0" xfId="0" applyFont="1" applyFill="1" applyAlignment="1">
      <alignment horizontal="center"/>
    </xf>
    <xf numFmtId="49" fontId="0" fillId="0" borderId="0" xfId="0" applyNumberFormat="1" applyAlignment="1">
      <alignment/>
    </xf>
    <xf numFmtId="0" fontId="16" fillId="0" borderId="0" xfId="0" applyFont="1" applyAlignment="1">
      <alignment/>
    </xf>
    <xf numFmtId="49" fontId="5" fillId="0" borderId="0" xfId="0" applyNumberFormat="1" applyFont="1" applyAlignment="1">
      <alignment horizontal="center" vertical="top"/>
    </xf>
    <xf numFmtId="49" fontId="5" fillId="0" borderId="0" xfId="0" applyNumberFormat="1" applyFont="1" applyBorder="1" applyAlignment="1">
      <alignment horizontal="center" vertical="top"/>
    </xf>
    <xf numFmtId="49" fontId="5" fillId="0" borderId="0" xfId="0" applyNumberFormat="1" applyFont="1" applyFill="1" applyAlignment="1">
      <alignment horizontal="center" vertical="top"/>
    </xf>
    <xf numFmtId="49" fontId="17" fillId="0" borderId="0" xfId="0" applyNumberFormat="1" applyFont="1" applyBorder="1" applyAlignment="1">
      <alignment horizontal="center" vertical="top"/>
    </xf>
    <xf numFmtId="49" fontId="4" fillId="0" borderId="0" xfId="0" applyNumberFormat="1" applyFont="1" applyBorder="1" applyAlignment="1">
      <alignment horizontal="center" vertical="center"/>
    </xf>
    <xf numFmtId="49" fontId="17" fillId="0" borderId="0" xfId="0" applyNumberFormat="1" applyFont="1" applyBorder="1" applyAlignment="1">
      <alignment vertical="top"/>
    </xf>
    <xf numFmtId="49" fontId="11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vertical="top" wrapText="1"/>
    </xf>
    <xf numFmtId="0" fontId="12" fillId="0" borderId="10" xfId="0" applyFont="1" applyBorder="1" applyAlignment="1">
      <alignment vertical="top" wrapText="1"/>
    </xf>
    <xf numFmtId="0" fontId="12" fillId="35" borderId="10" xfId="0" applyFont="1" applyFill="1" applyBorder="1" applyAlignment="1" applyProtection="1">
      <alignment vertical="top" wrapText="1"/>
      <protection locked="0"/>
    </xf>
    <xf numFmtId="0" fontId="5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right" vertical="top" wrapText="1"/>
    </xf>
    <xf numFmtId="2" fontId="18" fillId="0" borderId="10" xfId="0" applyNumberFormat="1" applyFont="1" applyBorder="1" applyAlignment="1">
      <alignment vertical="top" wrapText="1"/>
    </xf>
    <xf numFmtId="187" fontId="18" fillId="0" borderId="10" xfId="0" applyNumberFormat="1" applyFont="1" applyBorder="1" applyAlignment="1">
      <alignment vertical="top" wrapText="1"/>
    </xf>
    <xf numFmtId="181" fontId="18" fillId="0" borderId="10" xfId="0" applyNumberFormat="1" applyFont="1" applyBorder="1" applyAlignment="1">
      <alignment vertical="top" wrapText="1"/>
    </xf>
    <xf numFmtId="2" fontId="19" fillId="0" borderId="10" xfId="0" applyNumberFormat="1" applyFont="1" applyBorder="1" applyAlignment="1">
      <alignment horizontal="center" vertical="center"/>
    </xf>
    <xf numFmtId="181" fontId="18" fillId="0" borderId="10" xfId="0" applyNumberFormat="1" applyFont="1" applyBorder="1" applyAlignment="1">
      <alignment/>
    </xf>
    <xf numFmtId="0" fontId="5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vertical="center" wrapText="1"/>
    </xf>
    <xf numFmtId="0" fontId="11" fillId="0" borderId="0" xfId="0" applyFont="1" applyAlignment="1">
      <alignment horizontal="center" vertical="center"/>
    </xf>
    <xf numFmtId="49" fontId="7" fillId="34" borderId="10" xfId="0" applyNumberFormat="1" applyFont="1" applyFill="1" applyBorder="1" applyAlignment="1">
      <alignment horizontal="center" vertical="top" wrapText="1"/>
    </xf>
    <xf numFmtId="49" fontId="0" fillId="0" borderId="10" xfId="0" applyNumberFormat="1" applyFill="1" applyBorder="1" applyAlignment="1">
      <alignment horizontal="left"/>
    </xf>
    <xf numFmtId="180" fontId="18" fillId="0" borderId="10" xfId="0" applyNumberFormat="1" applyFont="1" applyBorder="1" applyAlignment="1">
      <alignment vertical="top" wrapText="1"/>
    </xf>
    <xf numFmtId="2" fontId="20" fillId="0" borderId="0" xfId="0" applyNumberFormat="1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13" fillId="0" borderId="0" xfId="0" applyFont="1" applyAlignment="1">
      <alignment horizontal="justify"/>
    </xf>
    <xf numFmtId="0" fontId="2" fillId="0" borderId="0" xfId="0" applyFont="1" applyAlignment="1">
      <alignment horizontal="justify"/>
    </xf>
    <xf numFmtId="0" fontId="21" fillId="0" borderId="0" xfId="0" applyFont="1" applyAlignment="1">
      <alignment horizontal="center"/>
    </xf>
    <xf numFmtId="0" fontId="5" fillId="0" borderId="0" xfId="0" applyFont="1" applyAlignment="1">
      <alignment/>
    </xf>
    <xf numFmtId="187" fontId="12" fillId="0" borderId="10" xfId="0" applyNumberFormat="1" applyFont="1" applyBorder="1" applyAlignment="1">
      <alignment vertical="top" wrapText="1"/>
    </xf>
    <xf numFmtId="181" fontId="14" fillId="0" borderId="10" xfId="0" applyNumberFormat="1" applyFont="1" applyBorder="1" applyAlignment="1">
      <alignment vertical="top" wrapText="1"/>
    </xf>
    <xf numFmtId="186" fontId="12" fillId="0" borderId="10" xfId="0" applyNumberFormat="1" applyFont="1" applyBorder="1" applyAlignment="1">
      <alignment vertical="top" wrapText="1"/>
    </xf>
    <xf numFmtId="186" fontId="18" fillId="0" borderId="10" xfId="0" applyNumberFormat="1" applyFont="1" applyBorder="1" applyAlignment="1">
      <alignment vertical="top" wrapText="1"/>
    </xf>
    <xf numFmtId="1" fontId="18" fillId="0" borderId="10" xfId="0" applyNumberFormat="1" applyFont="1" applyBorder="1" applyAlignment="1">
      <alignment vertical="top" wrapText="1"/>
    </xf>
    <xf numFmtId="2" fontId="1" fillId="0" borderId="14" xfId="0" applyNumberFormat="1" applyFont="1" applyBorder="1" applyAlignment="1">
      <alignment vertical="top" wrapText="1"/>
    </xf>
    <xf numFmtId="0" fontId="13" fillId="0" borderId="0" xfId="0" applyFont="1" applyAlignment="1">
      <alignment horizontal="right"/>
    </xf>
    <xf numFmtId="1" fontId="1" fillId="0" borderId="10" xfId="0" applyNumberFormat="1" applyFont="1" applyFill="1" applyBorder="1" applyAlignment="1">
      <alignment vertical="top" wrapText="1"/>
    </xf>
    <xf numFmtId="0" fontId="0" fillId="0" borderId="0" xfId="0" applyAlignment="1">
      <alignment wrapText="1"/>
    </xf>
    <xf numFmtId="0" fontId="9" fillId="0" borderId="0" xfId="0" applyFont="1" applyAlignment="1">
      <alignment horizontal="right"/>
    </xf>
    <xf numFmtId="0" fontId="25" fillId="0" borderId="0" xfId="0" applyFont="1" applyAlignment="1">
      <alignment/>
    </xf>
    <xf numFmtId="0" fontId="9" fillId="0" borderId="0" xfId="0" applyFont="1" applyAlignment="1">
      <alignment horizontal="justify"/>
    </xf>
    <xf numFmtId="0" fontId="9" fillId="0" borderId="12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9" fillId="0" borderId="16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9" fillId="0" borderId="16" xfId="0" applyFont="1" applyBorder="1" applyAlignment="1">
      <alignment vertical="top" wrapText="1"/>
    </xf>
    <xf numFmtId="0" fontId="9" fillId="0" borderId="17" xfId="0" applyFont="1" applyBorder="1" applyAlignment="1">
      <alignment vertical="top" wrapText="1"/>
    </xf>
    <xf numFmtId="0" fontId="9" fillId="0" borderId="0" xfId="0" applyFont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9" fillId="0" borderId="17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left" vertical="top" wrapText="1"/>
    </xf>
    <xf numFmtId="0" fontId="9" fillId="0" borderId="12" xfId="0" applyFont="1" applyFill="1" applyBorder="1" applyAlignment="1">
      <alignment horizontal="center" vertical="top" wrapText="1"/>
    </xf>
    <xf numFmtId="0" fontId="0" fillId="0" borderId="0" xfId="0" applyBorder="1" applyAlignment="1">
      <alignment wrapText="1"/>
    </xf>
    <xf numFmtId="0" fontId="3" fillId="0" borderId="0" xfId="0" applyFont="1" applyAlignment="1">
      <alignment horizontal="center" vertical="top"/>
    </xf>
    <xf numFmtId="0" fontId="1" fillId="0" borderId="12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27" fillId="0" borderId="18" xfId="0" applyFont="1" applyBorder="1" applyAlignment="1">
      <alignment horizontal="left" vertical="top" wrapText="1"/>
    </xf>
    <xf numFmtId="14" fontId="2" fillId="0" borderId="18" xfId="0" applyNumberFormat="1" applyFont="1" applyBorder="1" applyAlignment="1">
      <alignment horizontal="left"/>
    </xf>
    <xf numFmtId="49" fontId="27" fillId="0" borderId="18" xfId="0" applyNumberFormat="1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justify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vertical="center" wrapText="1"/>
    </xf>
    <xf numFmtId="49" fontId="0" fillId="0" borderId="0" xfId="0" applyNumberFormat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49" fontId="14" fillId="0" borderId="0" xfId="0" applyNumberFormat="1" applyFont="1" applyBorder="1" applyAlignment="1">
      <alignment vertical="top" wrapText="1"/>
    </xf>
    <xf numFmtId="0" fontId="14" fillId="0" borderId="0" xfId="0" applyFont="1" applyBorder="1" applyAlignment="1">
      <alignment vertical="top" wrapText="1"/>
    </xf>
    <xf numFmtId="2" fontId="14" fillId="0" borderId="0" xfId="0" applyNumberFormat="1" applyFont="1" applyBorder="1" applyAlignment="1">
      <alignment vertical="top" wrapText="1"/>
    </xf>
    <xf numFmtId="181" fontId="14" fillId="0" borderId="0" xfId="0" applyNumberFormat="1" applyFont="1" applyBorder="1" applyAlignment="1">
      <alignment vertical="top" wrapText="1"/>
    </xf>
    <xf numFmtId="0" fontId="1" fillId="0" borderId="1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5" xfId="0" applyBorder="1" applyAlignment="1">
      <alignment horizontal="center" vertical="top" wrapText="1"/>
    </xf>
    <xf numFmtId="0" fontId="13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3" fillId="0" borderId="0" xfId="0" applyFont="1" applyAlignment="1">
      <alignment horizontal="justify"/>
    </xf>
    <xf numFmtId="0" fontId="0" fillId="0" borderId="0" xfId="0" applyAlignment="1">
      <alignment/>
    </xf>
    <xf numFmtId="0" fontId="2" fillId="0" borderId="0" xfId="0" applyFont="1" applyAlignment="1">
      <alignment horizontal="justify"/>
    </xf>
    <xf numFmtId="0" fontId="4" fillId="0" borderId="0" xfId="0" applyFont="1" applyAlignment="1">
      <alignment/>
    </xf>
    <xf numFmtId="0" fontId="2" fillId="0" borderId="0" xfId="0" applyFont="1" applyAlignment="1">
      <alignment horizontal="justify" wrapText="1"/>
    </xf>
    <xf numFmtId="0" fontId="21" fillId="0" borderId="0" xfId="0" applyFont="1" applyAlignment="1">
      <alignment horizontal="justify"/>
    </xf>
    <xf numFmtId="0" fontId="23" fillId="0" borderId="0" xfId="0" applyFont="1" applyAlignment="1">
      <alignment horizontal="justify"/>
    </xf>
    <xf numFmtId="0" fontId="21" fillId="0" borderId="0" xfId="0" applyFont="1" applyAlignment="1">
      <alignment horizontal="center" vertical="top"/>
    </xf>
    <xf numFmtId="0" fontId="10" fillId="0" borderId="0" xfId="0" applyFont="1" applyAlignment="1">
      <alignment horizontal="center"/>
    </xf>
    <xf numFmtId="0" fontId="21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26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3" fillId="0" borderId="0" xfId="0" applyFont="1" applyAlignment="1">
      <alignment horizontal="justify" vertical="top" wrapText="1"/>
    </xf>
    <xf numFmtId="0" fontId="9" fillId="0" borderId="19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9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1" fillId="33" borderId="11" xfId="0" applyFont="1" applyFill="1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2" fillId="0" borderId="0" xfId="0" applyFont="1" applyBorder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49" fontId="0" fillId="0" borderId="10" xfId="0" applyNumberFormat="1" applyBorder="1" applyAlignment="1">
      <alignment horizontal="center"/>
    </xf>
    <xf numFmtId="49" fontId="0" fillId="0" borderId="10" xfId="0" applyNumberFormat="1" applyBorder="1" applyAlignment="1">
      <alignment horizontal="center" wrapText="1"/>
    </xf>
    <xf numFmtId="0" fontId="4" fillId="0" borderId="0" xfId="0" applyFont="1" applyBorder="1" applyAlignment="1">
      <alignment horizontal="right" vertical="center" wrapText="1"/>
    </xf>
    <xf numFmtId="0" fontId="3" fillId="35" borderId="14" xfId="0" applyFont="1" applyFill="1" applyBorder="1" applyAlignment="1" applyProtection="1">
      <alignment horizontal="center" vertical="top" wrapText="1"/>
      <protection locked="0"/>
    </xf>
    <xf numFmtId="0" fontId="3" fillId="35" borderId="21" xfId="0" applyFont="1" applyFill="1" applyBorder="1" applyAlignment="1" applyProtection="1">
      <alignment horizontal="center" vertical="top" wrapText="1"/>
      <protection locked="0"/>
    </xf>
    <xf numFmtId="0" fontId="3" fillId="35" borderId="22" xfId="0" applyFont="1" applyFill="1" applyBorder="1" applyAlignment="1" applyProtection="1">
      <alignment horizontal="center" vertical="top" wrapText="1"/>
      <protection locked="0"/>
    </xf>
    <xf numFmtId="180" fontId="1" fillId="0" borderId="11" xfId="0" applyNumberFormat="1" applyFont="1" applyBorder="1" applyAlignment="1">
      <alignment horizontal="center" vertical="center" wrapText="1"/>
    </xf>
    <xf numFmtId="180" fontId="1" fillId="0" borderId="20" xfId="0" applyNumberFormat="1" applyFont="1" applyBorder="1" applyAlignment="1">
      <alignment horizontal="center" vertical="center" wrapText="1"/>
    </xf>
    <xf numFmtId="180" fontId="1" fillId="0" borderId="13" xfId="0" applyNumberFormat="1" applyFont="1" applyBorder="1" applyAlignment="1">
      <alignment horizontal="center" vertical="center" wrapText="1"/>
    </xf>
    <xf numFmtId="180" fontId="0" fillId="0" borderId="20" xfId="0" applyNumberForma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wrapText="1"/>
    </xf>
    <xf numFmtId="49" fontId="0" fillId="0" borderId="21" xfId="0" applyNumberFormat="1" applyBorder="1" applyAlignment="1">
      <alignment horizontal="center" wrapText="1"/>
    </xf>
    <xf numFmtId="49" fontId="0" fillId="0" borderId="22" xfId="0" applyNumberFormat="1" applyBorder="1" applyAlignment="1">
      <alignment horizontal="center" wrapText="1"/>
    </xf>
    <xf numFmtId="0" fontId="7" fillId="35" borderId="10" xfId="0" applyFont="1" applyFill="1" applyBorder="1" applyAlignment="1" applyProtection="1">
      <alignment horizontal="center" vertical="top" wrapText="1"/>
      <protection locked="0"/>
    </xf>
    <xf numFmtId="49" fontId="0" fillId="0" borderId="14" xfId="0" applyNumberFormat="1" applyBorder="1" applyAlignment="1">
      <alignment horizontal="center"/>
    </xf>
    <xf numFmtId="49" fontId="0" fillId="0" borderId="21" xfId="0" applyNumberFormat="1" applyBorder="1" applyAlignment="1">
      <alignment horizontal="center"/>
    </xf>
    <xf numFmtId="49" fontId="0" fillId="0" borderId="22" xfId="0" applyNumberFormat="1" applyBorder="1" applyAlignment="1">
      <alignment horizontal="center"/>
    </xf>
    <xf numFmtId="0" fontId="0" fillId="0" borderId="10" xfId="0" applyFont="1" applyBorder="1" applyAlignment="1">
      <alignment horizontal="center" vertical="top" wrapText="1"/>
    </xf>
    <xf numFmtId="0" fontId="0" fillId="0" borderId="0" xfId="0" applyBorder="1" applyAlignment="1">
      <alignment wrapText="1"/>
    </xf>
    <xf numFmtId="0" fontId="24" fillId="0" borderId="10" xfId="0" applyFont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Relationship Id="rId2" Type="http://schemas.openxmlformats.org/officeDocument/2006/relationships/image" Target="../media/image12.emf" /><Relationship Id="rId3" Type="http://schemas.openxmlformats.org/officeDocument/2006/relationships/image" Target="../media/image13.emf" /><Relationship Id="rId4" Type="http://schemas.openxmlformats.org/officeDocument/2006/relationships/image" Target="../media/image14.emf" /><Relationship Id="rId5" Type="http://schemas.openxmlformats.org/officeDocument/2006/relationships/image" Target="../media/image15.emf" /><Relationship Id="rId6" Type="http://schemas.openxmlformats.org/officeDocument/2006/relationships/image" Target="../media/image16.emf" /><Relationship Id="rId7" Type="http://schemas.openxmlformats.org/officeDocument/2006/relationships/image" Target="../media/image17.emf" /><Relationship Id="rId8" Type="http://schemas.openxmlformats.org/officeDocument/2006/relationships/image" Target="../media/image9.emf" /><Relationship Id="rId9" Type="http://schemas.openxmlformats.org/officeDocument/2006/relationships/image" Target="../media/image10.emf" /><Relationship Id="rId10" Type="http://schemas.openxmlformats.org/officeDocument/2006/relationships/image" Target="../media/image6.emf" /><Relationship Id="rId11" Type="http://schemas.openxmlformats.org/officeDocument/2006/relationships/image" Target="../media/image6.emf" /><Relationship Id="rId12" Type="http://schemas.openxmlformats.org/officeDocument/2006/relationships/image" Target="../media/image7.emf" /><Relationship Id="rId13" Type="http://schemas.openxmlformats.org/officeDocument/2006/relationships/image" Target="../media/image8.emf" /><Relationship Id="rId14" Type="http://schemas.openxmlformats.org/officeDocument/2006/relationships/image" Target="../media/image18.emf" /><Relationship Id="rId15" Type="http://schemas.openxmlformats.org/officeDocument/2006/relationships/image" Target="../media/image19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Relationship Id="rId2" Type="http://schemas.openxmlformats.org/officeDocument/2006/relationships/image" Target="../media/image13.emf" /><Relationship Id="rId3" Type="http://schemas.openxmlformats.org/officeDocument/2006/relationships/image" Target="../media/image1.emf" /><Relationship Id="rId4" Type="http://schemas.openxmlformats.org/officeDocument/2006/relationships/image" Target="../media/image2.emf" /><Relationship Id="rId5" Type="http://schemas.openxmlformats.org/officeDocument/2006/relationships/image" Target="../media/image3.emf" /><Relationship Id="rId6" Type="http://schemas.openxmlformats.org/officeDocument/2006/relationships/image" Target="../media/image4.emf" /><Relationship Id="rId7" Type="http://schemas.openxmlformats.org/officeDocument/2006/relationships/image" Target="../media/image5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BSHIY_Y\SKU\&#1050;&#1086;&#1084;&#1084;&#1091;&#1085;&#1072;&#1083;&#1082;&#1072;\&#1054;&#1073;&#1088;&#1072;&#1079;&#1094;&#1099;\2012\&#1055;&#1088;&#1080;&#1083;&#1086;&#1078;&#1077;&#1085;&#1080;&#1103;%20&#1082;%20&#1076;&#1086;&#1075;&#1086;&#1074;&#1086;&#1088;&#1072;&#1084;\&#1090;&#1077;&#1087;&#1083;&#1086;\&#1055;&#1088;&#1080;&#1083;&#1086;&#1078;&#1077;&#1085;&#1080;&#1103;%20%205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sb\&#1084;&#1086;&#1080;%20&#1076;&#1086;&#1082;&#1091;&#1084;&#1077;&#1085;&#1090;\2003%20&#1075;&#1086;&#1076;\&#1088;&#1072;&#1089;&#1095;&#1077;&#1090;\&#1080;&#1085;&#1090;&#1077;&#1088;&#1087;&#1086;&#1083;&#1103;&#1094;&#1080;&#1103;%20&#1087;&#1086;%20&#1090;&#1077;&#1087;&#1083;&#1086;&#1074;&#1099;&#1084;%20&#1087;&#1086;&#1090;&#1077;&#1088;&#1103;&#1084;%2047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рт"/>
      <sheetName val="3рт"/>
      <sheetName val="4рт"/>
      <sheetName val="5рт"/>
      <sheetName val="6рт"/>
      <sheetName val="нпл"/>
      <sheetName val="osn"/>
      <sheetName val="Справочник"/>
    </sheetNames>
    <sheetDataSet>
      <sheetData sheetId="5">
        <row r="6">
          <cell r="A6">
            <v>32</v>
          </cell>
          <cell r="G6">
            <v>45</v>
          </cell>
          <cell r="H6">
            <v>14</v>
          </cell>
          <cell r="I6">
            <v>17</v>
          </cell>
        </row>
        <row r="7">
          <cell r="A7">
            <v>48</v>
          </cell>
          <cell r="G7">
            <v>52</v>
          </cell>
          <cell r="H7">
            <v>17</v>
          </cell>
          <cell r="I7">
            <v>20</v>
          </cell>
        </row>
        <row r="8">
          <cell r="A8">
            <v>57</v>
          </cell>
          <cell r="G8">
            <v>56</v>
          </cell>
          <cell r="H8">
            <v>19</v>
          </cell>
          <cell r="I8">
            <v>24</v>
          </cell>
        </row>
        <row r="9">
          <cell r="A9">
            <v>76</v>
          </cell>
          <cell r="G9">
            <v>64</v>
          </cell>
          <cell r="H9">
            <v>21</v>
          </cell>
          <cell r="I9">
            <v>26</v>
          </cell>
        </row>
        <row r="10">
          <cell r="A10">
            <v>89</v>
          </cell>
          <cell r="G10">
            <v>69</v>
          </cell>
          <cell r="H10">
            <v>24</v>
          </cell>
          <cell r="I10">
            <v>29</v>
          </cell>
        </row>
        <row r="11">
          <cell r="A11">
            <v>108</v>
          </cell>
          <cell r="G11">
            <v>76</v>
          </cell>
          <cell r="H11">
            <v>26</v>
          </cell>
          <cell r="I11">
            <v>32</v>
          </cell>
        </row>
        <row r="12">
          <cell r="A12">
            <v>133</v>
          </cell>
          <cell r="G12">
            <v>85</v>
          </cell>
          <cell r="H12">
            <v>30</v>
          </cell>
          <cell r="I12">
            <v>36</v>
          </cell>
        </row>
        <row r="13">
          <cell r="A13">
            <v>159</v>
          </cell>
          <cell r="G13">
            <v>94</v>
          </cell>
          <cell r="H13">
            <v>33</v>
          </cell>
          <cell r="I13">
            <v>40</v>
          </cell>
        </row>
        <row r="14">
          <cell r="A14">
            <v>194</v>
          </cell>
          <cell r="G14">
            <v>105</v>
          </cell>
          <cell r="H14">
            <v>37</v>
          </cell>
          <cell r="I14">
            <v>45</v>
          </cell>
        </row>
        <row r="15">
          <cell r="A15">
            <v>219</v>
          </cell>
          <cell r="G15">
            <v>113</v>
          </cell>
          <cell r="H15">
            <v>40</v>
          </cell>
          <cell r="I15">
            <v>49</v>
          </cell>
        </row>
        <row r="16">
          <cell r="A16">
            <v>273</v>
          </cell>
          <cell r="G16">
            <v>132</v>
          </cell>
          <cell r="H16">
            <v>46</v>
          </cell>
          <cell r="I16">
            <v>56</v>
          </cell>
        </row>
        <row r="17">
          <cell r="A17">
            <v>325</v>
          </cell>
          <cell r="G17">
            <v>150</v>
          </cell>
          <cell r="H17">
            <v>53</v>
          </cell>
          <cell r="I17">
            <v>64</v>
          </cell>
        </row>
        <row r="18">
          <cell r="A18">
            <v>377</v>
          </cell>
          <cell r="G18">
            <v>168</v>
          </cell>
          <cell r="H18">
            <v>59</v>
          </cell>
          <cell r="I18">
            <v>71</v>
          </cell>
        </row>
        <row r="19">
          <cell r="A19">
            <v>426</v>
          </cell>
          <cell r="G19">
            <v>182</v>
          </cell>
          <cell r="H19">
            <v>65</v>
          </cell>
          <cell r="I19">
            <v>77</v>
          </cell>
        </row>
        <row r="20">
          <cell r="A20">
            <v>478</v>
          </cell>
          <cell r="G20">
            <v>0</v>
          </cell>
          <cell r="H20">
            <v>70</v>
          </cell>
          <cell r="I20">
            <v>84</v>
          </cell>
        </row>
        <row r="21">
          <cell r="A21">
            <v>529</v>
          </cell>
          <cell r="G21">
            <v>0</v>
          </cell>
          <cell r="H21">
            <v>76</v>
          </cell>
          <cell r="I21">
            <v>90</v>
          </cell>
        </row>
        <row r="22">
          <cell r="A22">
            <v>630</v>
          </cell>
          <cell r="G22">
            <v>0</v>
          </cell>
          <cell r="H22">
            <v>88</v>
          </cell>
          <cell r="I22">
            <v>104</v>
          </cell>
        </row>
        <row r="23">
          <cell r="A23">
            <v>720</v>
          </cell>
          <cell r="G23">
            <v>0</v>
          </cell>
          <cell r="H23">
            <v>98</v>
          </cell>
          <cell r="I23">
            <v>115</v>
          </cell>
        </row>
      </sheetData>
      <sheetData sheetId="6">
        <row r="3">
          <cell r="B3">
            <v>1.15</v>
          </cell>
        </row>
        <row r="4">
          <cell r="B4">
            <v>1.2</v>
          </cell>
        </row>
        <row r="5">
          <cell r="B5">
            <v>201</v>
          </cell>
        </row>
        <row r="11">
          <cell r="H11">
            <v>51.25</v>
          </cell>
        </row>
        <row r="16">
          <cell r="H16">
            <v>0.9314285714285714</v>
          </cell>
        </row>
        <row r="19">
          <cell r="G19">
            <v>1.0483333333333333</v>
          </cell>
        </row>
        <row r="22">
          <cell r="G22">
            <v>1.1355555555555557</v>
          </cell>
        </row>
        <row r="26">
          <cell r="B26">
            <v>55</v>
          </cell>
        </row>
        <row r="28">
          <cell r="B28">
            <v>5</v>
          </cell>
        </row>
        <row r="29">
          <cell r="B29">
            <v>15</v>
          </cell>
        </row>
        <row r="30">
          <cell r="B30">
            <v>40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8">
          <cell r="B8">
            <v>52.5</v>
          </cell>
          <cell r="C8">
            <v>65</v>
          </cell>
          <cell r="D8">
            <v>75</v>
          </cell>
          <cell r="E8">
            <v>65</v>
          </cell>
          <cell r="F8">
            <v>55.1</v>
          </cell>
        </row>
      </sheetData>
      <sheetData sheetId="1">
        <row r="6">
          <cell r="B6">
            <v>45</v>
          </cell>
          <cell r="C6">
            <v>70</v>
          </cell>
          <cell r="D6">
            <v>95</v>
          </cell>
          <cell r="E6">
            <v>120</v>
          </cell>
          <cell r="G6">
            <v>65</v>
          </cell>
          <cell r="H6">
            <v>59.2</v>
          </cell>
          <cell r="K6">
            <v>80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oleObject" Target="../embeddings/oleObject_5_1.bin" /><Relationship Id="rId3" Type="http://schemas.openxmlformats.org/officeDocument/2006/relationships/oleObject" Target="../embeddings/oleObject_5_2.bin" /><Relationship Id="rId4" Type="http://schemas.openxmlformats.org/officeDocument/2006/relationships/oleObject" Target="../embeddings/oleObject_5_3.bin" /><Relationship Id="rId5" Type="http://schemas.openxmlformats.org/officeDocument/2006/relationships/oleObject" Target="../embeddings/oleObject_5_4.bin" /><Relationship Id="rId6" Type="http://schemas.openxmlformats.org/officeDocument/2006/relationships/oleObject" Target="../embeddings/oleObject_5_5.bin" /><Relationship Id="rId7" Type="http://schemas.openxmlformats.org/officeDocument/2006/relationships/oleObject" Target="../embeddings/oleObject_5_6.bin" /><Relationship Id="rId8" Type="http://schemas.openxmlformats.org/officeDocument/2006/relationships/oleObject" Target="../embeddings/oleObject_5_7.bin" /><Relationship Id="rId9" Type="http://schemas.openxmlformats.org/officeDocument/2006/relationships/oleObject" Target="../embeddings/oleObject_5_8.bin" /><Relationship Id="rId10" Type="http://schemas.openxmlformats.org/officeDocument/2006/relationships/oleObject" Target="../embeddings/oleObject_5_9.bin" /><Relationship Id="rId11" Type="http://schemas.openxmlformats.org/officeDocument/2006/relationships/oleObject" Target="../embeddings/oleObject_5_10.bin" /><Relationship Id="rId12" Type="http://schemas.openxmlformats.org/officeDocument/2006/relationships/oleObject" Target="../embeddings/oleObject_5_11.bin" /><Relationship Id="rId13" Type="http://schemas.openxmlformats.org/officeDocument/2006/relationships/oleObject" Target="../embeddings/oleObject_5_12.bin" /><Relationship Id="rId14" Type="http://schemas.openxmlformats.org/officeDocument/2006/relationships/oleObject" Target="../embeddings/oleObject_5_13.bin" /><Relationship Id="rId15" Type="http://schemas.openxmlformats.org/officeDocument/2006/relationships/oleObject" Target="../embeddings/oleObject_5_14.bin" /><Relationship Id="rId16" Type="http://schemas.openxmlformats.org/officeDocument/2006/relationships/vmlDrawing" Target="../drawings/vmlDrawing1.vml" /><Relationship Id="rId17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oleObject" Target="../embeddings/oleObject_6_1.bin" /><Relationship Id="rId3" Type="http://schemas.openxmlformats.org/officeDocument/2006/relationships/oleObject" Target="../embeddings/oleObject_6_2.bin" /><Relationship Id="rId4" Type="http://schemas.openxmlformats.org/officeDocument/2006/relationships/oleObject" Target="../embeddings/oleObject_6_3.bin" /><Relationship Id="rId5" Type="http://schemas.openxmlformats.org/officeDocument/2006/relationships/oleObject" Target="../embeddings/oleObject_6_4.bin" /><Relationship Id="rId6" Type="http://schemas.openxmlformats.org/officeDocument/2006/relationships/oleObject" Target="../embeddings/oleObject_6_5.bin" /><Relationship Id="rId7" Type="http://schemas.openxmlformats.org/officeDocument/2006/relationships/oleObject" Target="../embeddings/oleObject_6_6.bin" /><Relationship Id="rId8" Type="http://schemas.openxmlformats.org/officeDocument/2006/relationships/vmlDrawing" Target="../drawings/vmlDrawing2.vml" /><Relationship Id="rId9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zoomScalePageLayoutView="0" workbookViewId="0" topLeftCell="A1">
      <selection activeCell="A22" sqref="A22:E22"/>
    </sheetView>
  </sheetViews>
  <sheetFormatPr defaultColWidth="9.00390625" defaultRowHeight="12.75"/>
  <cols>
    <col min="1" max="1" width="9.125" style="1" customWidth="1"/>
  </cols>
  <sheetData>
    <row r="1" ht="12.75">
      <c r="K1" s="2" t="s">
        <v>57</v>
      </c>
    </row>
    <row r="2" ht="12.75">
      <c r="K2" s="2" t="s">
        <v>118</v>
      </c>
    </row>
    <row r="3" ht="12.75">
      <c r="K3" s="2" t="s">
        <v>112</v>
      </c>
    </row>
    <row r="4" ht="12.75">
      <c r="K4" s="2"/>
    </row>
    <row r="5" spans="1:11" ht="18.75">
      <c r="A5" s="73"/>
      <c r="K5" s="2"/>
    </row>
    <row r="6" ht="11.25" customHeight="1">
      <c r="A6" s="74"/>
    </row>
    <row r="7" ht="25.5">
      <c r="F7" s="74" t="s">
        <v>58</v>
      </c>
    </row>
    <row r="8" spans="1:11" ht="40.5" customHeight="1">
      <c r="A8" s="129" t="s">
        <v>104</v>
      </c>
      <c r="B8" s="130"/>
      <c r="C8" s="130"/>
      <c r="D8" s="130"/>
      <c r="E8" s="130"/>
      <c r="F8" s="130"/>
      <c r="G8" s="130"/>
      <c r="H8" s="130"/>
      <c r="I8" s="130"/>
      <c r="J8" s="130"/>
      <c r="K8" s="130"/>
    </row>
    <row r="9" ht="5.25" customHeight="1">
      <c r="A9" s="75"/>
    </row>
    <row r="10" spans="1:11" ht="19.5" customHeight="1">
      <c r="A10" s="131" t="s">
        <v>59</v>
      </c>
      <c r="B10" s="132"/>
      <c r="C10" s="132"/>
      <c r="D10" s="132"/>
      <c r="E10" s="132"/>
      <c r="F10" s="132"/>
      <c r="G10" s="132"/>
      <c r="H10" s="132"/>
      <c r="I10" s="132"/>
      <c r="J10" s="132"/>
      <c r="K10" s="132"/>
    </row>
    <row r="11" spans="1:11" ht="48" customHeight="1">
      <c r="A11" s="133" t="s">
        <v>119</v>
      </c>
      <c r="B11" s="134"/>
      <c r="C11" s="134"/>
      <c r="D11" s="134"/>
      <c r="E11" s="134"/>
      <c r="F11" s="134"/>
      <c r="G11" s="134"/>
      <c r="H11" s="134"/>
      <c r="I11" s="134"/>
      <c r="J11" s="134"/>
      <c r="K11" s="134"/>
    </row>
    <row r="12" spans="1:11" ht="38.25" customHeight="1">
      <c r="A12" s="131" t="s">
        <v>120</v>
      </c>
      <c r="B12" s="132"/>
      <c r="C12" s="132"/>
      <c r="D12" s="132"/>
      <c r="E12" s="132"/>
      <c r="F12" s="132"/>
      <c r="G12" s="132"/>
      <c r="H12" s="132"/>
      <c r="I12" s="132"/>
      <c r="J12" s="132"/>
      <c r="K12" s="132"/>
    </row>
    <row r="13" spans="1:11" ht="36" customHeight="1">
      <c r="A13" s="133" t="s">
        <v>124</v>
      </c>
      <c r="B13" s="134"/>
      <c r="C13" s="134"/>
      <c r="D13" s="134"/>
      <c r="E13" s="134"/>
      <c r="F13" s="134"/>
      <c r="G13" s="134"/>
      <c r="H13" s="134"/>
      <c r="I13" s="134"/>
      <c r="J13" s="134"/>
      <c r="K13" s="134"/>
    </row>
    <row r="14" spans="1:11" ht="48.75" customHeight="1">
      <c r="A14" s="135" t="s">
        <v>113</v>
      </c>
      <c r="B14" s="134"/>
      <c r="C14" s="134"/>
      <c r="D14" s="134"/>
      <c r="E14" s="134"/>
      <c r="F14" s="134"/>
      <c r="G14" s="134"/>
      <c r="H14" s="134"/>
      <c r="I14" s="134"/>
      <c r="J14" s="134"/>
      <c r="K14" s="134"/>
    </row>
    <row r="15" spans="1:11" ht="3.75" customHeight="1">
      <c r="A15" s="136"/>
      <c r="B15" s="132"/>
      <c r="C15" s="132"/>
      <c r="D15" s="132"/>
      <c r="E15" s="132"/>
      <c r="F15" s="132"/>
      <c r="G15" s="132"/>
      <c r="H15" s="132"/>
      <c r="I15" s="132"/>
      <c r="J15" s="132"/>
      <c r="K15" s="132"/>
    </row>
    <row r="16" spans="1:11" ht="21.75" customHeight="1">
      <c r="A16" s="137" t="s">
        <v>121</v>
      </c>
      <c r="B16" s="132"/>
      <c r="C16" s="132"/>
      <c r="D16" s="132"/>
      <c r="E16" s="132"/>
      <c r="F16" s="132"/>
      <c r="G16" s="132"/>
      <c r="H16" s="132"/>
      <c r="I16" s="132"/>
      <c r="J16" s="132"/>
      <c r="K16" s="132"/>
    </row>
    <row r="17" spans="1:11" ht="18.75" customHeight="1">
      <c r="A17" s="133" t="s">
        <v>122</v>
      </c>
      <c r="B17" s="132"/>
      <c r="C17" s="132"/>
      <c r="D17" s="132"/>
      <c r="E17" s="132"/>
      <c r="F17" s="132"/>
      <c r="G17" s="132"/>
      <c r="H17" s="132"/>
      <c r="I17" s="132"/>
      <c r="J17" s="132"/>
      <c r="K17" s="132"/>
    </row>
    <row r="18" spans="1:11" ht="49.5" customHeight="1">
      <c r="A18" s="133" t="s">
        <v>123</v>
      </c>
      <c r="B18" s="132"/>
      <c r="C18" s="132"/>
      <c r="D18" s="132"/>
      <c r="E18" s="132"/>
      <c r="F18" s="132"/>
      <c r="G18" s="132"/>
      <c r="H18" s="132"/>
      <c r="I18" s="132"/>
      <c r="J18" s="132"/>
      <c r="K18" s="132"/>
    </row>
    <row r="19" spans="1:11" ht="13.5" customHeight="1">
      <c r="A19" s="76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ht="18.75">
      <c r="F20" s="77"/>
    </row>
    <row r="21" ht="4.5" customHeight="1">
      <c r="A21" s="77"/>
    </row>
    <row r="22" spans="1:11" s="127" customFormat="1" ht="33.75" customHeight="1">
      <c r="A22" s="138" t="s">
        <v>1</v>
      </c>
      <c r="B22" s="139"/>
      <c r="C22" s="139"/>
      <c r="D22" s="139"/>
      <c r="E22" s="139"/>
      <c r="F22" s="126"/>
      <c r="G22" s="140" t="s">
        <v>125</v>
      </c>
      <c r="H22" s="139"/>
      <c r="I22" s="139"/>
      <c r="J22" s="139"/>
      <c r="K22" s="139"/>
    </row>
  </sheetData>
  <sheetProtection/>
  <mergeCells count="12">
    <mergeCell ref="A15:K15"/>
    <mergeCell ref="A16:K16"/>
    <mergeCell ref="A17:K17"/>
    <mergeCell ref="A18:K18"/>
    <mergeCell ref="A22:E22"/>
    <mergeCell ref="G22:K22"/>
    <mergeCell ref="A8:K8"/>
    <mergeCell ref="A10:K10"/>
    <mergeCell ref="A11:K11"/>
    <mergeCell ref="A12:K12"/>
    <mergeCell ref="A13:K13"/>
    <mergeCell ref="A14:K14"/>
  </mergeCells>
  <printOptions horizontalCentered="1"/>
  <pageMargins left="0.3937007874015748" right="0.3937007874015748" top="0.3937007874015748" bottom="0.3937007874015748" header="0.11811023622047245" footer="0.11811023622047245"/>
  <pageSetup fitToHeight="1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zoomScalePageLayoutView="0" workbookViewId="0" topLeftCell="A1">
      <selection activeCell="F20" sqref="F20"/>
    </sheetView>
  </sheetViews>
  <sheetFormatPr defaultColWidth="9.00390625" defaultRowHeight="12.75"/>
  <cols>
    <col min="1" max="1" width="9.125" style="1" customWidth="1"/>
  </cols>
  <sheetData>
    <row r="1" ht="12.75">
      <c r="K1" s="2" t="s">
        <v>74</v>
      </c>
    </row>
    <row r="2" ht="12.75">
      <c r="K2" s="2" t="s">
        <v>118</v>
      </c>
    </row>
    <row r="3" ht="12.75">
      <c r="K3" s="2" t="s">
        <v>112</v>
      </c>
    </row>
    <row r="4" ht="12.75">
      <c r="K4" s="2"/>
    </row>
    <row r="5" spans="1:11" ht="18.75">
      <c r="A5" s="73"/>
      <c r="K5" s="2"/>
    </row>
    <row r="6" ht="11.25" customHeight="1">
      <c r="A6" s="74"/>
    </row>
    <row r="7" ht="25.5">
      <c r="F7" s="74" t="s">
        <v>58</v>
      </c>
    </row>
    <row r="8" spans="1:11" ht="40.5" customHeight="1">
      <c r="A8" s="129" t="s">
        <v>103</v>
      </c>
      <c r="B8" s="130"/>
      <c r="C8" s="130"/>
      <c r="D8" s="130"/>
      <c r="E8" s="130"/>
      <c r="F8" s="130"/>
      <c r="G8" s="130"/>
      <c r="H8" s="130"/>
      <c r="I8" s="130"/>
      <c r="J8" s="130"/>
      <c r="K8" s="130"/>
    </row>
    <row r="9" ht="5.25" customHeight="1">
      <c r="A9" s="75"/>
    </row>
    <row r="10" spans="1:11" ht="19.5" customHeight="1">
      <c r="A10" s="131" t="s">
        <v>59</v>
      </c>
      <c r="B10" s="132"/>
      <c r="C10" s="132"/>
      <c r="D10" s="132"/>
      <c r="E10" s="132"/>
      <c r="F10" s="132"/>
      <c r="G10" s="132"/>
      <c r="H10" s="132"/>
      <c r="I10" s="132"/>
      <c r="J10" s="132"/>
      <c r="K10" s="132"/>
    </row>
    <row r="11" spans="1:11" ht="48" customHeight="1">
      <c r="A11" s="133" t="s">
        <v>119</v>
      </c>
      <c r="B11" s="134"/>
      <c r="C11" s="134"/>
      <c r="D11" s="134"/>
      <c r="E11" s="134"/>
      <c r="F11" s="134"/>
      <c r="G11" s="134"/>
      <c r="H11" s="134"/>
      <c r="I11" s="134"/>
      <c r="J11" s="134"/>
      <c r="K11" s="134"/>
    </row>
    <row r="12" spans="1:11" ht="26.25" customHeight="1">
      <c r="A12" s="131" t="s">
        <v>120</v>
      </c>
      <c r="B12" s="132"/>
      <c r="C12" s="132"/>
      <c r="D12" s="132"/>
      <c r="E12" s="132"/>
      <c r="F12" s="132"/>
      <c r="G12" s="132"/>
      <c r="H12" s="132"/>
      <c r="I12" s="132"/>
      <c r="J12" s="132"/>
      <c r="K12" s="132"/>
    </row>
    <row r="13" spans="1:11" ht="36" customHeight="1">
      <c r="A13" s="133" t="s">
        <v>124</v>
      </c>
      <c r="B13" s="134"/>
      <c r="C13" s="134"/>
      <c r="D13" s="134"/>
      <c r="E13" s="134"/>
      <c r="F13" s="134"/>
      <c r="G13" s="134"/>
      <c r="H13" s="134"/>
      <c r="I13" s="134"/>
      <c r="J13" s="134"/>
      <c r="K13" s="134"/>
    </row>
    <row r="14" spans="1:11" ht="48.75" customHeight="1">
      <c r="A14" s="135" t="s">
        <v>105</v>
      </c>
      <c r="B14" s="134"/>
      <c r="C14" s="134"/>
      <c r="D14" s="134"/>
      <c r="E14" s="134"/>
      <c r="F14" s="134"/>
      <c r="G14" s="134"/>
      <c r="H14" s="134"/>
      <c r="I14" s="134"/>
      <c r="J14" s="134"/>
      <c r="K14" s="134"/>
    </row>
    <row r="15" spans="1:11" ht="3.75" customHeight="1">
      <c r="A15" s="136"/>
      <c r="B15" s="132"/>
      <c r="C15" s="132"/>
      <c r="D15" s="132"/>
      <c r="E15" s="132"/>
      <c r="F15" s="132"/>
      <c r="G15" s="132"/>
      <c r="H15" s="132"/>
      <c r="I15" s="132"/>
      <c r="J15" s="132"/>
      <c r="K15" s="132"/>
    </row>
    <row r="16" spans="1:11" ht="21.75" customHeight="1">
      <c r="A16" s="137" t="s">
        <v>121</v>
      </c>
      <c r="B16" s="132"/>
      <c r="C16" s="132"/>
      <c r="D16" s="132"/>
      <c r="E16" s="132"/>
      <c r="F16" s="132"/>
      <c r="G16" s="132"/>
      <c r="H16" s="132"/>
      <c r="I16" s="132"/>
      <c r="J16" s="132"/>
      <c r="K16" s="132"/>
    </row>
    <row r="17" spans="1:11" ht="18.75" customHeight="1">
      <c r="A17" s="133" t="s">
        <v>122</v>
      </c>
      <c r="B17" s="132"/>
      <c r="C17" s="132"/>
      <c r="D17" s="132"/>
      <c r="E17" s="132"/>
      <c r="F17" s="132"/>
      <c r="G17" s="132"/>
      <c r="H17" s="132"/>
      <c r="I17" s="132"/>
      <c r="J17" s="132"/>
      <c r="K17" s="132"/>
    </row>
    <row r="18" spans="1:11" ht="47.25" customHeight="1">
      <c r="A18" s="133" t="s">
        <v>123</v>
      </c>
      <c r="B18" s="132"/>
      <c r="C18" s="132"/>
      <c r="D18" s="132"/>
      <c r="E18" s="132"/>
      <c r="F18" s="132"/>
      <c r="G18" s="132"/>
      <c r="H18" s="132"/>
      <c r="I18" s="132"/>
      <c r="J18" s="132"/>
      <c r="K18" s="132"/>
    </row>
    <row r="19" spans="1:11" ht="13.5" customHeight="1">
      <c r="A19" s="76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ht="18.75">
      <c r="F20" s="77"/>
    </row>
    <row r="21" ht="4.5" customHeight="1">
      <c r="A21" s="77"/>
    </row>
    <row r="22" spans="1:11" ht="33.75" customHeight="1">
      <c r="A22" s="138" t="s">
        <v>1</v>
      </c>
      <c r="B22" s="139"/>
      <c r="C22" s="139"/>
      <c r="D22" s="139"/>
      <c r="E22" s="139"/>
      <c r="F22" s="126"/>
      <c r="G22" s="140" t="s">
        <v>125</v>
      </c>
      <c r="H22" s="139"/>
      <c r="I22" s="139"/>
      <c r="J22" s="139"/>
      <c r="K22" s="139"/>
    </row>
  </sheetData>
  <sheetProtection/>
  <mergeCells count="12">
    <mergeCell ref="A18:K18"/>
    <mergeCell ref="A22:E22"/>
    <mergeCell ref="G22:K22"/>
    <mergeCell ref="A8:K8"/>
    <mergeCell ref="A10:K10"/>
    <mergeCell ref="A11:K11"/>
    <mergeCell ref="A12:K12"/>
    <mergeCell ref="A16:K16"/>
    <mergeCell ref="A17:K17"/>
    <mergeCell ref="A13:K13"/>
    <mergeCell ref="A14:K14"/>
    <mergeCell ref="A15:K15"/>
  </mergeCells>
  <printOptions/>
  <pageMargins left="0.3937007874015748" right="0.3937007874015748" top="0.3937007874015748" bottom="0.3937007874015748" header="0.11811023622047245" footer="0.11811023622047245"/>
  <pageSetup fitToHeight="1" fitToWidth="1"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3"/>
  <sheetViews>
    <sheetView zoomScalePageLayoutView="0" workbookViewId="0" topLeftCell="A1">
      <selection activeCell="G17" sqref="G17"/>
    </sheetView>
  </sheetViews>
  <sheetFormatPr defaultColWidth="9.00390625" defaultRowHeight="12.75"/>
  <cols>
    <col min="2" max="2" width="31.75390625" style="0" customWidth="1"/>
    <col min="3" max="3" width="28.75390625" style="0" customWidth="1"/>
    <col min="4" max="4" width="26.625" style="0" customWidth="1"/>
  </cols>
  <sheetData>
    <row r="1" spans="1:4" ht="12.75">
      <c r="A1" s="88"/>
      <c r="D1" s="2" t="s">
        <v>77</v>
      </c>
    </row>
    <row r="2" spans="1:4" ht="12.75">
      <c r="A2" s="88"/>
      <c r="D2" s="2" t="s">
        <v>128</v>
      </c>
    </row>
    <row r="3" spans="1:4" ht="12.75">
      <c r="A3" s="88"/>
      <c r="D3" s="2" t="s">
        <v>112</v>
      </c>
    </row>
    <row r="4" spans="1:4" ht="12.75">
      <c r="A4" s="88"/>
      <c r="D4" s="8"/>
    </row>
    <row r="5" spans="1:4" ht="12.75">
      <c r="A5" s="88"/>
      <c r="D5" s="8"/>
    </row>
    <row r="6" ht="12.75">
      <c r="A6" s="88"/>
    </row>
    <row r="7" ht="12.75">
      <c r="A7" s="98"/>
    </row>
    <row r="8" spans="1:4" ht="13.5">
      <c r="A8" s="142" t="s">
        <v>76</v>
      </c>
      <c r="B8" s="143"/>
      <c r="C8" s="143"/>
      <c r="D8" s="143"/>
    </row>
    <row r="9" spans="1:4" ht="13.5">
      <c r="A9" s="142" t="s">
        <v>88</v>
      </c>
      <c r="B9" s="143"/>
      <c r="C9" s="143"/>
      <c r="D9" s="143"/>
    </row>
    <row r="10" spans="1:4" ht="13.5">
      <c r="A10" s="142" t="s">
        <v>126</v>
      </c>
      <c r="B10" s="143"/>
      <c r="C10" s="143"/>
      <c r="D10" s="143"/>
    </row>
    <row r="11" spans="1:4" ht="13.5">
      <c r="A11" s="142" t="s">
        <v>89</v>
      </c>
      <c r="B11" s="143"/>
      <c r="C11" s="143"/>
      <c r="D11" s="143"/>
    </row>
    <row r="12" spans="1:4" ht="13.5">
      <c r="A12" s="142" t="s">
        <v>90</v>
      </c>
      <c r="B12" s="143"/>
      <c r="C12" s="143"/>
      <c r="D12" s="143"/>
    </row>
    <row r="13" spans="1:4" ht="13.5">
      <c r="A13" s="142" t="s">
        <v>114</v>
      </c>
      <c r="B13" s="143"/>
      <c r="C13" s="143"/>
      <c r="D13" s="143"/>
    </row>
    <row r="14" spans="1:4" ht="13.5">
      <c r="A14" s="142" t="s">
        <v>91</v>
      </c>
      <c r="B14" s="143"/>
      <c r="C14" s="143"/>
      <c r="D14" s="143"/>
    </row>
    <row r="15" spans="1:4" ht="13.5">
      <c r="A15" s="142" t="s">
        <v>127</v>
      </c>
      <c r="B15" s="143"/>
      <c r="C15" s="143"/>
      <c r="D15" s="143"/>
    </row>
    <row r="16" ht="13.5" thickBot="1">
      <c r="A16" s="90"/>
    </row>
    <row r="17" spans="1:4" ht="48.75" customHeight="1" thickBot="1">
      <c r="A17" s="91" t="s">
        <v>75</v>
      </c>
      <c r="B17" s="92" t="s">
        <v>86</v>
      </c>
      <c r="C17" s="92" t="s">
        <v>109</v>
      </c>
      <c r="D17" s="92" t="s">
        <v>110</v>
      </c>
    </row>
    <row r="18" spans="1:4" ht="13.5" thickBot="1">
      <c r="A18" s="93">
        <v>1</v>
      </c>
      <c r="B18" s="94">
        <v>2</v>
      </c>
      <c r="C18" s="94">
        <v>3</v>
      </c>
      <c r="D18" s="94">
        <v>4</v>
      </c>
    </row>
    <row r="19" spans="1:4" ht="13.5" thickBot="1">
      <c r="A19" s="91"/>
      <c r="B19" s="100"/>
      <c r="C19" s="99"/>
      <c r="D19" s="99"/>
    </row>
    <row r="20" spans="1:4" ht="13.5" thickBot="1">
      <c r="A20" s="93"/>
      <c r="B20" s="94"/>
      <c r="C20" s="94"/>
      <c r="D20" s="94"/>
    </row>
    <row r="21" spans="1:4" ht="13.5" thickBot="1">
      <c r="A21" s="95" t="s">
        <v>87</v>
      </c>
      <c r="B21" s="96"/>
      <c r="C21" s="96"/>
      <c r="D21" s="96"/>
    </row>
    <row r="22" ht="12.75">
      <c r="A22" s="90"/>
    </row>
    <row r="23" ht="13.5">
      <c r="A23" s="89"/>
    </row>
    <row r="24" ht="13.5">
      <c r="A24" s="89"/>
    </row>
    <row r="25" spans="1:4" ht="32.25" customHeight="1">
      <c r="A25" s="141" t="s">
        <v>1</v>
      </c>
      <c r="B25" s="141"/>
      <c r="C25" s="1"/>
      <c r="D25" s="103" t="s">
        <v>125</v>
      </c>
    </row>
    <row r="26" ht="13.5">
      <c r="A26" s="89"/>
    </row>
    <row r="27" ht="13.5">
      <c r="A27" s="89"/>
    </row>
    <row r="28" ht="13.5">
      <c r="A28" s="89"/>
    </row>
    <row r="29" ht="13.5">
      <c r="A29" s="89"/>
    </row>
    <row r="30" ht="13.5">
      <c r="A30" s="89"/>
    </row>
    <row r="31" ht="13.5">
      <c r="A31" s="89"/>
    </row>
    <row r="32" ht="13.5">
      <c r="A32" s="89"/>
    </row>
    <row r="33" ht="13.5">
      <c r="A33" s="89"/>
    </row>
  </sheetData>
  <sheetProtection/>
  <mergeCells count="9">
    <mergeCell ref="A25:B25"/>
    <mergeCell ref="A8:D8"/>
    <mergeCell ref="A9:D9"/>
    <mergeCell ref="A10:D10"/>
    <mergeCell ref="A11:D11"/>
    <mergeCell ref="A14:D14"/>
    <mergeCell ref="A15:D15"/>
    <mergeCell ref="A12:D12"/>
    <mergeCell ref="A13:D13"/>
  </mergeCells>
  <printOptions horizontalCentered="1"/>
  <pageMargins left="0.3937007874015748" right="0.3937007874015748" top="0.3937007874015748" bottom="0.3937007874015748" header="0.11811023622047245" footer="0.11811023622047245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zoomScalePageLayoutView="0" workbookViewId="0" topLeftCell="A1">
      <selection activeCell="E10" sqref="E10"/>
    </sheetView>
  </sheetViews>
  <sheetFormatPr defaultColWidth="9.00390625" defaultRowHeight="12.75"/>
  <cols>
    <col min="2" max="2" width="25.375" style="0" customWidth="1"/>
    <col min="3" max="3" width="13.75390625" style="0" customWidth="1"/>
    <col min="4" max="4" width="16.375" style="0" customWidth="1"/>
    <col min="5" max="5" width="16.625" style="0" customWidth="1"/>
    <col min="6" max="6" width="22.25390625" style="0" customWidth="1"/>
    <col min="7" max="7" width="34.25390625" style="0" customWidth="1"/>
    <col min="8" max="8" width="31.875" style="0" customWidth="1"/>
    <col min="9" max="9" width="23.125" style="0" customWidth="1"/>
  </cols>
  <sheetData>
    <row r="1" spans="1:9" ht="12.75">
      <c r="A1" s="88"/>
      <c r="I1" s="2" t="s">
        <v>78</v>
      </c>
    </row>
    <row r="2" spans="1:9" ht="12.75">
      <c r="A2" s="88"/>
      <c r="I2" s="2" t="s">
        <v>129</v>
      </c>
    </row>
    <row r="3" spans="1:9" ht="12.75">
      <c r="A3" s="88"/>
      <c r="I3" s="2" t="s">
        <v>112</v>
      </c>
    </row>
    <row r="4" ht="12.75">
      <c r="A4" s="88"/>
    </row>
    <row r="5" ht="12.75">
      <c r="A5" s="88"/>
    </row>
    <row r="6" spans="1:9" ht="13.5">
      <c r="A6" s="142" t="s">
        <v>79</v>
      </c>
      <c r="B6" s="143"/>
      <c r="C6" s="143"/>
      <c r="D6" s="143"/>
      <c r="E6" s="143"/>
      <c r="F6" s="143"/>
      <c r="G6" s="143"/>
      <c r="H6" s="143"/>
      <c r="I6" s="143"/>
    </row>
    <row r="7" spans="1:9" ht="13.5">
      <c r="A7" s="142" t="s">
        <v>107</v>
      </c>
      <c r="B7" s="143"/>
      <c r="C7" s="143"/>
      <c r="D7" s="143"/>
      <c r="E7" s="143"/>
      <c r="F7" s="143"/>
      <c r="G7" s="143"/>
      <c r="H7" s="143"/>
      <c r="I7" s="143"/>
    </row>
    <row r="8" spans="1:9" ht="13.5">
      <c r="A8" s="142" t="s">
        <v>108</v>
      </c>
      <c r="B8" s="143"/>
      <c r="C8" s="143"/>
      <c r="D8" s="143"/>
      <c r="E8" s="143"/>
      <c r="F8" s="143"/>
      <c r="G8" s="143"/>
      <c r="H8" s="143"/>
      <c r="I8" s="143"/>
    </row>
    <row r="9" ht="13.5" thickBot="1">
      <c r="A9" s="90"/>
    </row>
    <row r="10" spans="1:9" ht="106.5" customHeight="1" thickBot="1">
      <c r="A10" s="91" t="s">
        <v>75</v>
      </c>
      <c r="B10" s="92" t="s">
        <v>92</v>
      </c>
      <c r="C10" s="145" t="s">
        <v>111</v>
      </c>
      <c r="D10" s="146"/>
      <c r="E10" s="128" t="s">
        <v>139</v>
      </c>
      <c r="F10" s="128" t="s">
        <v>136</v>
      </c>
      <c r="G10" s="128" t="s">
        <v>137</v>
      </c>
      <c r="H10" s="128" t="s">
        <v>138</v>
      </c>
      <c r="I10" s="92" t="s">
        <v>93</v>
      </c>
    </row>
    <row r="11" spans="1:9" ht="13.5" thickBot="1">
      <c r="A11" s="93">
        <v>1</v>
      </c>
      <c r="B11" s="94">
        <v>2</v>
      </c>
      <c r="C11" s="94">
        <v>3</v>
      </c>
      <c r="D11" s="94">
        <v>4</v>
      </c>
      <c r="E11" s="94">
        <v>5</v>
      </c>
      <c r="F11" s="94">
        <v>6</v>
      </c>
      <c r="G11" s="94">
        <v>7</v>
      </c>
      <c r="H11" s="94">
        <v>8</v>
      </c>
      <c r="I11" s="94">
        <v>9</v>
      </c>
    </row>
    <row r="12" spans="1:9" ht="14.25" customHeight="1" thickBot="1">
      <c r="A12" s="147">
        <v>1</v>
      </c>
      <c r="B12" s="147"/>
      <c r="C12" s="91" t="s">
        <v>60</v>
      </c>
      <c r="D12" s="91"/>
      <c r="E12" s="91">
        <v>0.065</v>
      </c>
      <c r="F12" s="91">
        <f>D12*E12</f>
        <v>0</v>
      </c>
      <c r="G12" s="91"/>
      <c r="H12" s="91">
        <f>F12+G12</f>
        <v>0</v>
      </c>
      <c r="I12" s="147"/>
    </row>
    <row r="13" spans="1:9" ht="13.5" thickBot="1">
      <c r="A13" s="148"/>
      <c r="B13" s="148"/>
      <c r="C13" s="91" t="s">
        <v>61</v>
      </c>
      <c r="D13" s="91"/>
      <c r="E13" s="91">
        <v>0.065</v>
      </c>
      <c r="F13" s="91">
        <f aca="true" t="shared" si="0" ref="F13:F23">D13*E13</f>
        <v>0</v>
      </c>
      <c r="G13" s="91"/>
      <c r="H13" s="91">
        <f aca="true" t="shared" si="1" ref="H13:H23">F13+G13</f>
        <v>0</v>
      </c>
      <c r="I13" s="148"/>
    </row>
    <row r="14" spans="1:9" ht="13.5" thickBot="1">
      <c r="A14" s="148"/>
      <c r="B14" s="148"/>
      <c r="C14" s="91" t="s">
        <v>62</v>
      </c>
      <c r="D14" s="91"/>
      <c r="E14" s="91">
        <v>0.065</v>
      </c>
      <c r="F14" s="91">
        <f t="shared" si="0"/>
        <v>0</v>
      </c>
      <c r="G14" s="91"/>
      <c r="H14" s="91">
        <f t="shared" si="1"/>
        <v>0</v>
      </c>
      <c r="I14" s="148"/>
    </row>
    <row r="15" spans="1:9" ht="13.5" thickBot="1">
      <c r="A15" s="148"/>
      <c r="B15" s="148"/>
      <c r="C15" s="91" t="s">
        <v>63</v>
      </c>
      <c r="D15" s="91"/>
      <c r="E15" s="91">
        <v>0.065</v>
      </c>
      <c r="F15" s="91">
        <f t="shared" si="0"/>
        <v>0</v>
      </c>
      <c r="G15" s="91"/>
      <c r="H15" s="91">
        <f t="shared" si="1"/>
        <v>0</v>
      </c>
      <c r="I15" s="148"/>
    </row>
    <row r="16" spans="1:9" ht="13.5" thickBot="1">
      <c r="A16" s="148"/>
      <c r="B16" s="148"/>
      <c r="C16" s="91" t="s">
        <v>64</v>
      </c>
      <c r="D16" s="91"/>
      <c r="E16" s="91">
        <v>0.053</v>
      </c>
      <c r="F16" s="91">
        <f t="shared" si="0"/>
        <v>0</v>
      </c>
      <c r="G16" s="91"/>
      <c r="H16" s="91">
        <f t="shared" si="1"/>
        <v>0</v>
      </c>
      <c r="I16" s="148"/>
    </row>
    <row r="17" spans="1:9" ht="13.5" thickBot="1">
      <c r="A17" s="148"/>
      <c r="B17" s="148"/>
      <c r="C17" s="91" t="s">
        <v>65</v>
      </c>
      <c r="D17" s="91"/>
      <c r="E17" s="91">
        <v>0.053</v>
      </c>
      <c r="F17" s="91">
        <f t="shared" si="0"/>
        <v>0</v>
      </c>
      <c r="G17" s="91"/>
      <c r="H17" s="91">
        <f t="shared" si="1"/>
        <v>0</v>
      </c>
      <c r="I17" s="148"/>
    </row>
    <row r="18" spans="1:9" ht="13.5" thickBot="1">
      <c r="A18" s="148"/>
      <c r="B18" s="148"/>
      <c r="C18" s="91" t="s">
        <v>66</v>
      </c>
      <c r="D18" s="91"/>
      <c r="E18" s="91">
        <v>0.053</v>
      </c>
      <c r="F18" s="91">
        <f t="shared" si="0"/>
        <v>0</v>
      </c>
      <c r="G18" s="91"/>
      <c r="H18" s="91">
        <f t="shared" si="1"/>
        <v>0</v>
      </c>
      <c r="I18" s="148"/>
    </row>
    <row r="19" spans="1:9" ht="13.5" thickBot="1">
      <c r="A19" s="148"/>
      <c r="B19" s="148"/>
      <c r="C19" s="91" t="s">
        <v>67</v>
      </c>
      <c r="D19" s="91"/>
      <c r="E19" s="91">
        <v>0.053</v>
      </c>
      <c r="F19" s="91">
        <f t="shared" si="0"/>
        <v>0</v>
      </c>
      <c r="G19" s="91"/>
      <c r="H19" s="91">
        <f t="shared" si="1"/>
        <v>0</v>
      </c>
      <c r="I19" s="148"/>
    </row>
    <row r="20" spans="1:9" ht="13.5" thickBot="1">
      <c r="A20" s="148"/>
      <c r="B20" s="148"/>
      <c r="C20" s="91" t="s">
        <v>68</v>
      </c>
      <c r="D20" s="91"/>
      <c r="E20" s="91">
        <v>0.053</v>
      </c>
      <c r="F20" s="91">
        <f t="shared" si="0"/>
        <v>0</v>
      </c>
      <c r="G20" s="91"/>
      <c r="H20" s="91">
        <f t="shared" si="1"/>
        <v>0</v>
      </c>
      <c r="I20" s="148"/>
    </row>
    <row r="21" spans="1:9" ht="13.5" thickBot="1">
      <c r="A21" s="148"/>
      <c r="B21" s="148"/>
      <c r="C21" s="91" t="s">
        <v>69</v>
      </c>
      <c r="D21" s="91"/>
      <c r="E21" s="91">
        <v>0.065</v>
      </c>
      <c r="F21" s="91">
        <f t="shared" si="0"/>
        <v>0</v>
      </c>
      <c r="G21" s="91"/>
      <c r="H21" s="91">
        <f t="shared" si="1"/>
        <v>0</v>
      </c>
      <c r="I21" s="148"/>
    </row>
    <row r="22" spans="1:9" ht="13.5" thickBot="1">
      <c r="A22" s="148"/>
      <c r="B22" s="148"/>
      <c r="C22" s="91" t="s">
        <v>70</v>
      </c>
      <c r="D22" s="91"/>
      <c r="E22" s="91">
        <v>0.065</v>
      </c>
      <c r="F22" s="91">
        <f t="shared" si="0"/>
        <v>0</v>
      </c>
      <c r="G22" s="91"/>
      <c r="H22" s="91">
        <f t="shared" si="1"/>
        <v>0</v>
      </c>
      <c r="I22" s="148"/>
    </row>
    <row r="23" spans="1:9" ht="13.5" thickBot="1">
      <c r="A23" s="148"/>
      <c r="B23" s="148"/>
      <c r="C23" s="91" t="s">
        <v>71</v>
      </c>
      <c r="D23" s="91"/>
      <c r="E23" s="91">
        <v>0.065</v>
      </c>
      <c r="F23" s="91">
        <f t="shared" si="0"/>
        <v>0</v>
      </c>
      <c r="G23" s="91"/>
      <c r="H23" s="91">
        <f t="shared" si="1"/>
        <v>0</v>
      </c>
      <c r="I23" s="148"/>
    </row>
    <row r="24" spans="1:9" ht="13.5" thickBot="1">
      <c r="A24" s="148"/>
      <c r="B24" s="148"/>
      <c r="C24" s="91" t="s">
        <v>106</v>
      </c>
      <c r="D24" s="101">
        <f>SUM(D12:D23)</f>
        <v>0</v>
      </c>
      <c r="E24" s="101"/>
      <c r="F24" s="101">
        <f>SUM(F12:F23)</f>
        <v>0</v>
      </c>
      <c r="G24" s="101">
        <f>SUM(G12:G23)</f>
        <v>0</v>
      </c>
      <c r="H24" s="101">
        <f>SUM(H12:H23)</f>
        <v>0</v>
      </c>
      <c r="I24" s="148"/>
    </row>
    <row r="25" spans="1:3" ht="12.75">
      <c r="A25" s="90"/>
      <c r="C25" s="97"/>
    </row>
    <row r="26" ht="13.5">
      <c r="A26" s="89"/>
    </row>
    <row r="27" ht="13.5">
      <c r="A27" s="89"/>
    </row>
    <row r="28" spans="1:3" ht="18.75">
      <c r="A28" s="1"/>
      <c r="C28" s="77"/>
    </row>
    <row r="29" ht="18.75">
      <c r="A29" s="77"/>
    </row>
    <row r="30" spans="1:9" ht="30.75" customHeight="1">
      <c r="A30" s="144" t="s">
        <v>1</v>
      </c>
      <c r="B30" s="130"/>
      <c r="C30" s="87"/>
      <c r="D30" s="1"/>
      <c r="E30" s="1"/>
      <c r="F30" s="1"/>
      <c r="G30" s="1"/>
      <c r="H30" s="1"/>
      <c r="I30" s="5" t="s">
        <v>125</v>
      </c>
    </row>
    <row r="31" ht="12.75">
      <c r="A31" s="1"/>
    </row>
    <row r="33" ht="13.5">
      <c r="A33" s="89"/>
    </row>
    <row r="34" ht="13.5">
      <c r="A34" s="89"/>
    </row>
    <row r="35" ht="13.5">
      <c r="A35" s="89"/>
    </row>
    <row r="36" ht="12.75">
      <c r="A36" s="98"/>
    </row>
  </sheetData>
  <sheetProtection/>
  <mergeCells count="8">
    <mergeCell ref="A30:B30"/>
    <mergeCell ref="C10:D10"/>
    <mergeCell ref="B12:B24"/>
    <mergeCell ref="A12:A24"/>
    <mergeCell ref="I12:I24"/>
    <mergeCell ref="A6:I6"/>
    <mergeCell ref="A7:I7"/>
    <mergeCell ref="A8:I8"/>
  </mergeCells>
  <printOptions horizontalCentered="1"/>
  <pageMargins left="0.3937007874015748" right="0.3937007874015748" top="0.3937007874015748" bottom="0.3937007874015748" header="0.31496062992125984" footer="0.11811023622047245"/>
  <pageSetup fitToHeight="1" fitToWidth="1" horizontalDpi="600" verticalDpi="600" orientation="landscape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tabSelected="1" zoomScalePageLayoutView="0" workbookViewId="0" topLeftCell="A1">
      <selection activeCell="M12" sqref="M12"/>
    </sheetView>
  </sheetViews>
  <sheetFormatPr defaultColWidth="9.00390625" defaultRowHeight="12.75"/>
  <cols>
    <col min="2" max="2" width="22.25390625" style="0" customWidth="1"/>
    <col min="3" max="3" width="18.75390625" style="0" customWidth="1"/>
    <col min="4" max="4" width="14.625" style="0" customWidth="1"/>
    <col min="5" max="5" width="19.375" style="0" customWidth="1"/>
    <col min="6" max="6" width="18.875" style="0" customWidth="1"/>
    <col min="7" max="7" width="15.875" style="0" customWidth="1"/>
    <col min="8" max="8" width="16.00390625" style="0" customWidth="1"/>
  </cols>
  <sheetData>
    <row r="1" ht="12.75">
      <c r="H1" s="2" t="s">
        <v>83</v>
      </c>
    </row>
    <row r="2" spans="7:8" ht="12.75">
      <c r="G2" s="9"/>
      <c r="H2" s="2" t="s">
        <v>130</v>
      </c>
    </row>
    <row r="3" spans="7:8" ht="12.75">
      <c r="G3" s="9"/>
      <c r="H3" s="2" t="s">
        <v>112</v>
      </c>
    </row>
    <row r="7" spans="1:8" ht="13.5">
      <c r="A7" s="142" t="s">
        <v>76</v>
      </c>
      <c r="B7" s="143"/>
      <c r="C7" s="143"/>
      <c r="D7" s="143"/>
      <c r="E7" s="143"/>
      <c r="F7" s="143"/>
      <c r="G7" s="143"/>
      <c r="H7" s="143"/>
    </row>
    <row r="8" spans="1:8" ht="13.5">
      <c r="A8" s="142" t="s">
        <v>94</v>
      </c>
      <c r="B8" s="143"/>
      <c r="C8" s="143"/>
      <c r="D8" s="143"/>
      <c r="E8" s="143"/>
      <c r="F8" s="143"/>
      <c r="G8" s="143"/>
      <c r="H8" s="143"/>
    </row>
    <row r="9" ht="13.5">
      <c r="A9" s="89"/>
    </row>
    <row r="10" ht="13.5">
      <c r="A10" s="89" t="s">
        <v>95</v>
      </c>
    </row>
    <row r="11" ht="13.5" thickBot="1">
      <c r="A11" s="90"/>
    </row>
    <row r="12" spans="1:8" ht="64.5" thickBot="1">
      <c r="A12" s="124" t="s">
        <v>75</v>
      </c>
      <c r="B12" s="125" t="s">
        <v>96</v>
      </c>
      <c r="C12" s="125" t="s">
        <v>85</v>
      </c>
      <c r="D12" s="125" t="s">
        <v>84</v>
      </c>
      <c r="E12" s="125" t="s">
        <v>97</v>
      </c>
      <c r="F12" s="125" t="s">
        <v>80</v>
      </c>
      <c r="G12" s="125" t="s">
        <v>81</v>
      </c>
      <c r="H12" s="125" t="s">
        <v>98</v>
      </c>
    </row>
    <row r="13" spans="1:8" ht="13.5" thickBot="1">
      <c r="A13" s="106">
        <v>1</v>
      </c>
      <c r="B13" s="107">
        <f>A13+1</f>
        <v>2</v>
      </c>
      <c r="C13" s="107">
        <f aca="true" t="shared" si="0" ref="C13:H13">B13+1</f>
        <v>3</v>
      </c>
      <c r="D13" s="107">
        <f t="shared" si="0"/>
        <v>4</v>
      </c>
      <c r="E13" s="107">
        <f t="shared" si="0"/>
        <v>5</v>
      </c>
      <c r="F13" s="107">
        <f t="shared" si="0"/>
        <v>6</v>
      </c>
      <c r="G13" s="107">
        <f t="shared" si="0"/>
        <v>7</v>
      </c>
      <c r="H13" s="107">
        <f t="shared" si="0"/>
        <v>8</v>
      </c>
    </row>
    <row r="14" spans="1:8" ht="16.5" thickBot="1">
      <c r="A14" s="108">
        <v>1</v>
      </c>
      <c r="B14" s="108"/>
      <c r="C14" s="108"/>
      <c r="D14" s="110"/>
      <c r="E14" s="108"/>
      <c r="F14" s="108"/>
      <c r="G14" s="109"/>
      <c r="H14" s="110"/>
    </row>
    <row r="15" spans="1:8" ht="16.5" thickBot="1">
      <c r="A15" s="108">
        <v>2</v>
      </c>
      <c r="B15" s="108"/>
      <c r="C15" s="108"/>
      <c r="D15" s="110"/>
      <c r="E15" s="108"/>
      <c r="F15" s="108"/>
      <c r="G15" s="109"/>
      <c r="H15" s="110"/>
    </row>
    <row r="16" spans="1:8" ht="16.5" thickBot="1">
      <c r="A16" s="108">
        <v>3</v>
      </c>
      <c r="B16" s="108"/>
      <c r="C16" s="108"/>
      <c r="D16" s="110"/>
      <c r="E16" s="108"/>
      <c r="F16" s="105"/>
      <c r="G16" s="109"/>
      <c r="H16" s="110"/>
    </row>
    <row r="17" spans="1:8" ht="16.5" thickBot="1">
      <c r="A17" s="108">
        <v>4</v>
      </c>
      <c r="B17" s="108"/>
      <c r="C17" s="108"/>
      <c r="D17" s="110"/>
      <c r="E17" s="108"/>
      <c r="F17" s="108"/>
      <c r="G17" s="109"/>
      <c r="H17" s="110"/>
    </row>
    <row r="18" spans="1:8" ht="16.5" thickBot="1">
      <c r="A18" s="108">
        <v>5</v>
      </c>
      <c r="B18" s="108"/>
      <c r="C18" s="108"/>
      <c r="D18" s="110"/>
      <c r="E18" s="108"/>
      <c r="F18" s="108"/>
      <c r="G18" s="109"/>
      <c r="H18" s="110"/>
    </row>
    <row r="19" spans="1:8" ht="12.75">
      <c r="A19" s="111"/>
      <c r="B19" s="111"/>
      <c r="C19" s="111"/>
      <c r="D19" s="111"/>
      <c r="E19" s="111"/>
      <c r="F19" s="111"/>
      <c r="G19" s="111"/>
      <c r="H19" s="111"/>
    </row>
    <row r="20" spans="1:8" ht="12" customHeight="1">
      <c r="A20" s="112"/>
      <c r="B20" s="9"/>
      <c r="C20" s="9"/>
      <c r="D20" s="9"/>
      <c r="E20" s="9"/>
      <c r="F20" s="9"/>
      <c r="G20" s="9"/>
      <c r="H20" s="9"/>
    </row>
    <row r="21" spans="1:8" ht="12.75">
      <c r="A21" s="9" t="s">
        <v>99</v>
      </c>
      <c r="B21" s="9"/>
      <c r="C21" s="9"/>
      <c r="D21" s="9"/>
      <c r="E21" s="9"/>
      <c r="F21" s="9"/>
      <c r="G21" s="9"/>
      <c r="H21" s="9"/>
    </row>
    <row r="22" spans="1:8" ht="13.5" thickBot="1">
      <c r="A22" s="112"/>
      <c r="B22" s="9"/>
      <c r="C22" s="9"/>
      <c r="D22" s="9"/>
      <c r="E22" s="9"/>
      <c r="F22" s="9"/>
      <c r="G22" s="9"/>
      <c r="H22" s="9"/>
    </row>
    <row r="23" spans="1:8" ht="26.25" thickBot="1">
      <c r="A23" s="104" t="s">
        <v>75</v>
      </c>
      <c r="B23" s="105" t="s">
        <v>100</v>
      </c>
      <c r="C23" s="105" t="s">
        <v>82</v>
      </c>
      <c r="D23" s="9"/>
      <c r="E23" s="9"/>
      <c r="G23" s="9"/>
      <c r="H23" s="9"/>
    </row>
    <row r="24" spans="1:8" ht="13.5" thickBot="1">
      <c r="A24" s="106">
        <v>1</v>
      </c>
      <c r="B24" s="107">
        <v>2</v>
      </c>
      <c r="C24" s="107">
        <v>3</v>
      </c>
      <c r="D24" s="9"/>
      <c r="E24" s="9"/>
      <c r="F24" s="9"/>
      <c r="G24" s="9"/>
      <c r="H24" s="9"/>
    </row>
    <row r="25" spans="1:8" ht="30.75" customHeight="1" thickBot="1">
      <c r="A25" s="106"/>
      <c r="B25" s="107"/>
      <c r="C25" s="107"/>
      <c r="D25" s="9"/>
      <c r="E25" s="9"/>
      <c r="G25" s="9"/>
      <c r="H25" s="9"/>
    </row>
    <row r="26" spans="1:8" ht="12.75">
      <c r="A26" s="112"/>
      <c r="B26" s="9"/>
      <c r="C26" s="9"/>
      <c r="D26" s="9"/>
      <c r="E26" s="9"/>
      <c r="F26" s="9"/>
      <c r="G26" s="9"/>
      <c r="H26" s="9"/>
    </row>
    <row r="27" spans="1:8" ht="12.75">
      <c r="A27" s="9" t="s">
        <v>101</v>
      </c>
      <c r="B27" s="9"/>
      <c r="C27" s="9"/>
      <c r="D27" s="9"/>
      <c r="E27" s="9"/>
      <c r="F27" s="9"/>
      <c r="G27" s="9"/>
      <c r="H27" s="9"/>
    </row>
    <row r="28" spans="1:8" ht="12.75">
      <c r="A28" s="9"/>
      <c r="B28" s="9"/>
      <c r="C28" s="9"/>
      <c r="D28" s="9"/>
      <c r="E28" s="9"/>
      <c r="F28" s="9"/>
      <c r="G28" s="9"/>
      <c r="H28" s="9"/>
    </row>
    <row r="29" spans="1:8" ht="12.75">
      <c r="A29" s="9"/>
      <c r="B29" s="9"/>
      <c r="C29" s="9"/>
      <c r="D29" s="9"/>
      <c r="E29" s="9"/>
      <c r="F29" s="9"/>
      <c r="G29" s="9"/>
      <c r="H29" s="9"/>
    </row>
    <row r="30" spans="1:8" ht="18.75">
      <c r="A30" s="16"/>
      <c r="B30" s="9"/>
      <c r="C30" s="9"/>
      <c r="D30" s="9"/>
      <c r="E30" s="77"/>
      <c r="F30" s="9"/>
      <c r="G30" s="9"/>
      <c r="H30" s="9"/>
    </row>
    <row r="31" spans="1:8" ht="18.75">
      <c r="A31" s="77"/>
      <c r="B31" s="9"/>
      <c r="C31" s="9"/>
      <c r="D31" s="9"/>
      <c r="E31" s="9"/>
      <c r="F31" s="9"/>
      <c r="G31" s="9"/>
      <c r="H31" s="9"/>
    </row>
    <row r="32" spans="1:8" ht="35.25" customHeight="1">
      <c r="A32" s="141" t="s">
        <v>1</v>
      </c>
      <c r="B32" s="149"/>
      <c r="C32" s="149"/>
      <c r="D32" s="9"/>
      <c r="E32" s="9"/>
      <c r="F32" s="9"/>
      <c r="G32" s="5" t="s">
        <v>125</v>
      </c>
      <c r="H32" s="9"/>
    </row>
  </sheetData>
  <sheetProtection/>
  <mergeCells count="3">
    <mergeCell ref="A7:H7"/>
    <mergeCell ref="A8:H8"/>
    <mergeCell ref="A32:C32"/>
  </mergeCells>
  <printOptions horizontalCentered="1"/>
  <pageMargins left="0.1968503937007874" right="0.1968503937007874" top="0.984251968503937" bottom="0.1968503937007874" header="0.5118110236220472" footer="0.11811023622047245"/>
  <pageSetup fitToHeight="1" fitToWidth="1" horizontalDpi="600" verticalDpi="600" orientation="landscape" paperSize="9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67"/>
  <sheetViews>
    <sheetView view="pageBreakPreview" zoomScale="75" zoomScaleNormal="85" zoomScaleSheetLayoutView="75" zoomScalePageLayoutView="0" workbookViewId="0" topLeftCell="A1">
      <selection activeCell="A6" sqref="A6:O6"/>
    </sheetView>
  </sheetViews>
  <sheetFormatPr defaultColWidth="9.00390625" defaultRowHeight="12.75"/>
  <cols>
    <col min="1" max="1" width="8.125" style="44" customWidth="1"/>
    <col min="2" max="2" width="10.75390625" style="3" customWidth="1"/>
    <col min="3" max="3" width="7.875" style="0" customWidth="1"/>
    <col min="7" max="7" width="10.75390625" style="0" customWidth="1"/>
    <col min="9" max="9" width="11.375" style="0" bestFit="1" customWidth="1"/>
    <col min="10" max="10" width="11.25390625" style="0" customWidth="1"/>
    <col min="11" max="11" width="9.00390625" style="0" customWidth="1"/>
    <col min="12" max="12" width="10.25390625" style="0" customWidth="1"/>
    <col min="13" max="13" width="10.375" style="0" customWidth="1"/>
    <col min="14" max="14" width="11.25390625" style="0" customWidth="1"/>
    <col min="15" max="15" width="10.25390625" style="0" customWidth="1"/>
  </cols>
  <sheetData>
    <row r="1" spans="2:15" ht="15.75" customHeight="1">
      <c r="B1" s="19"/>
      <c r="C1" s="19"/>
      <c r="D1" s="19"/>
      <c r="E1" s="113"/>
      <c r="F1" s="113"/>
      <c r="G1" s="113"/>
      <c r="H1" s="113"/>
      <c r="I1" s="113"/>
      <c r="J1" s="113"/>
      <c r="K1" s="160" t="s">
        <v>56</v>
      </c>
      <c r="L1" s="160"/>
      <c r="M1" s="160"/>
      <c r="N1" s="160"/>
      <c r="O1" s="160"/>
    </row>
    <row r="2" spans="2:15" ht="15.75" customHeight="1">
      <c r="B2" s="65"/>
      <c r="C2" s="65"/>
      <c r="D2" s="65"/>
      <c r="E2" s="160" t="s">
        <v>131</v>
      </c>
      <c r="F2" s="161"/>
      <c r="G2" s="161"/>
      <c r="H2" s="161"/>
      <c r="I2" s="161"/>
      <c r="J2" s="161"/>
      <c r="K2" s="161"/>
      <c r="L2" s="161"/>
      <c r="M2" s="161"/>
      <c r="N2" s="161"/>
      <c r="O2" s="161"/>
    </row>
    <row r="3" spans="2:15" ht="15.75" customHeight="1">
      <c r="B3" s="65"/>
      <c r="C3" s="65"/>
      <c r="D3" s="65"/>
      <c r="E3" s="160" t="s">
        <v>112</v>
      </c>
      <c r="F3" s="161"/>
      <c r="G3" s="161"/>
      <c r="H3" s="161"/>
      <c r="I3" s="161"/>
      <c r="J3" s="161"/>
      <c r="K3" s="161"/>
      <c r="L3" s="161"/>
      <c r="M3" s="161"/>
      <c r="N3" s="161"/>
      <c r="O3" s="161"/>
    </row>
    <row r="4" spans="2:15" ht="15.75" customHeight="1">
      <c r="B4" s="65"/>
      <c r="C4" s="65"/>
      <c r="D4" s="65"/>
      <c r="E4" s="65"/>
      <c r="F4" s="65"/>
      <c r="G4" s="65"/>
      <c r="H4" s="65"/>
      <c r="I4" s="65"/>
      <c r="J4" s="164"/>
      <c r="K4" s="164"/>
      <c r="L4" s="164"/>
      <c r="M4" s="164"/>
      <c r="N4" s="164"/>
      <c r="O4" s="164"/>
    </row>
    <row r="5" spans="1:15" ht="15.75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</row>
    <row r="6" spans="1:15" s="20" customFormat="1" ht="35.25" customHeight="1">
      <c r="A6" s="150" t="s">
        <v>132</v>
      </c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</row>
    <row r="7" spans="1:15" s="20" customFormat="1" ht="38.25" customHeight="1">
      <c r="A7" s="153" t="s">
        <v>0</v>
      </c>
      <c r="B7" s="154" t="s">
        <v>8</v>
      </c>
      <c r="C7" s="151" t="s">
        <v>2</v>
      </c>
      <c r="D7" s="151"/>
      <c r="E7" s="151"/>
      <c r="F7" s="156" t="s">
        <v>3</v>
      </c>
      <c r="G7" s="156"/>
      <c r="H7" s="156"/>
      <c r="I7" s="156"/>
      <c r="J7" s="156"/>
      <c r="K7" s="156"/>
      <c r="L7" s="151" t="s">
        <v>4</v>
      </c>
      <c r="M7" s="151"/>
      <c r="N7" s="151"/>
      <c r="O7" s="152" t="s">
        <v>9</v>
      </c>
    </row>
    <row r="8" spans="1:15" s="20" customFormat="1" ht="25.5" customHeight="1">
      <c r="A8" s="153"/>
      <c r="B8" s="154"/>
      <c r="C8" s="156" t="s">
        <v>10</v>
      </c>
      <c r="D8" s="156" t="s">
        <v>11</v>
      </c>
      <c r="E8" s="156"/>
      <c r="F8" s="151" t="s">
        <v>12</v>
      </c>
      <c r="G8" s="151"/>
      <c r="H8" s="151"/>
      <c r="I8" s="151" t="s">
        <v>13</v>
      </c>
      <c r="J8" s="151"/>
      <c r="K8" s="151"/>
      <c r="L8" s="155" t="s">
        <v>14</v>
      </c>
      <c r="M8" s="155" t="s">
        <v>15</v>
      </c>
      <c r="N8" s="156" t="s">
        <v>16</v>
      </c>
      <c r="O8" s="152"/>
    </row>
    <row r="9" spans="1:15" s="20" customFormat="1" ht="25.5" customHeight="1">
      <c r="A9" s="153"/>
      <c r="B9" s="154"/>
      <c r="C9" s="156"/>
      <c r="D9" s="21" t="s">
        <v>17</v>
      </c>
      <c r="E9" s="21" t="s">
        <v>18</v>
      </c>
      <c r="F9" s="4"/>
      <c r="G9" s="4"/>
      <c r="H9" s="4"/>
      <c r="I9" s="4"/>
      <c r="J9" s="4"/>
      <c r="K9" s="4"/>
      <c r="L9" s="155"/>
      <c r="M9" s="155"/>
      <c r="N9" s="156"/>
      <c r="O9" s="152"/>
    </row>
    <row r="10" spans="1:15" s="26" customFormat="1" ht="22.5" customHeight="1">
      <c r="A10" s="22">
        <v>1</v>
      </c>
      <c r="B10" s="23">
        <v>2</v>
      </c>
      <c r="C10" s="23" t="s">
        <v>5</v>
      </c>
      <c r="D10" s="23">
        <v>4</v>
      </c>
      <c r="E10" s="23">
        <v>5</v>
      </c>
      <c r="F10" s="24">
        <v>6</v>
      </c>
      <c r="G10" s="24">
        <v>7</v>
      </c>
      <c r="H10" s="24" t="s">
        <v>19</v>
      </c>
      <c r="I10" s="24">
        <v>9</v>
      </c>
      <c r="J10" s="24">
        <v>10</v>
      </c>
      <c r="K10" s="24" t="s">
        <v>20</v>
      </c>
      <c r="L10" s="24" t="s">
        <v>21</v>
      </c>
      <c r="M10" s="24" t="s">
        <v>22</v>
      </c>
      <c r="N10" s="25" t="s">
        <v>23</v>
      </c>
      <c r="O10" s="23">
        <v>15</v>
      </c>
    </row>
    <row r="11" spans="1:15" s="28" customFormat="1" ht="15.75" customHeight="1">
      <c r="A11" s="27" t="s">
        <v>24</v>
      </c>
      <c r="B11" s="165"/>
      <c r="C11" s="166"/>
      <c r="D11" s="166"/>
      <c r="E11" s="166"/>
      <c r="F11" s="166"/>
      <c r="G11" s="166"/>
      <c r="H11" s="166"/>
      <c r="I11" s="166"/>
      <c r="J11" s="166"/>
      <c r="K11" s="166"/>
      <c r="L11" s="166"/>
      <c r="M11" s="166"/>
      <c r="N11" s="166"/>
      <c r="O11" s="167"/>
    </row>
    <row r="12" spans="1:15" s="28" customFormat="1" ht="12.75">
      <c r="A12" s="29" t="s">
        <v>24</v>
      </c>
      <c r="B12" s="11">
        <v>273</v>
      </c>
      <c r="C12" s="11">
        <f>D12+E12</f>
        <v>0</v>
      </c>
      <c r="D12" s="30"/>
      <c r="E12" s="30"/>
      <c r="F12" s="11">
        <v>60</v>
      </c>
      <c r="G12" s="168">
        <f>55/50</f>
        <v>1.1</v>
      </c>
      <c r="H12" s="31">
        <f>F12*$G$12</f>
        <v>66</v>
      </c>
      <c r="I12" s="11"/>
      <c r="J12" s="168">
        <f>55/50</f>
        <v>1.1</v>
      </c>
      <c r="K12" s="12">
        <f>I12*$J$12</f>
        <v>0</v>
      </c>
      <c r="L12" s="12">
        <f>D12*H12*1.2</f>
        <v>0</v>
      </c>
      <c r="M12" s="31">
        <f>E12*K12*1.2</f>
        <v>0</v>
      </c>
      <c r="N12" s="12">
        <f>L12+M12</f>
        <v>0</v>
      </c>
      <c r="O12" s="11"/>
    </row>
    <row r="13" spans="1:15" s="28" customFormat="1" ht="15.75" customHeight="1">
      <c r="A13" s="29" t="s">
        <v>25</v>
      </c>
      <c r="B13" s="11">
        <v>219</v>
      </c>
      <c r="C13" s="11">
        <f>D13+E13</f>
        <v>0</v>
      </c>
      <c r="D13" s="30"/>
      <c r="E13" s="30"/>
      <c r="F13" s="11">
        <v>51</v>
      </c>
      <c r="G13" s="169"/>
      <c r="H13" s="31">
        <f aca="true" t="shared" si="0" ref="H13:H22">F13*$G$12</f>
        <v>56.1</v>
      </c>
      <c r="I13" s="11"/>
      <c r="J13" s="169"/>
      <c r="K13" s="12">
        <f>I13*$J$12</f>
        <v>0</v>
      </c>
      <c r="L13" s="12">
        <f>D13*H13*1.2</f>
        <v>0</v>
      </c>
      <c r="M13" s="31">
        <f>E13*K13*1.2</f>
        <v>0</v>
      </c>
      <c r="N13" s="12">
        <f aca="true" t="shared" si="1" ref="N13:N22">L13+M13</f>
        <v>0</v>
      </c>
      <c r="O13" s="157" t="s">
        <v>26</v>
      </c>
    </row>
    <row r="14" spans="1:15" s="28" customFormat="1" ht="13.5" customHeight="1">
      <c r="A14" s="29" t="s">
        <v>27</v>
      </c>
      <c r="B14" s="11">
        <v>159</v>
      </c>
      <c r="C14" s="11">
        <f>D14+E14</f>
        <v>0</v>
      </c>
      <c r="D14" s="30"/>
      <c r="E14" s="30"/>
      <c r="F14" s="11">
        <v>42</v>
      </c>
      <c r="G14" s="169"/>
      <c r="H14" s="31">
        <f>F14*$G$12</f>
        <v>46.2</v>
      </c>
      <c r="I14" s="11">
        <v>33</v>
      </c>
      <c r="J14" s="169"/>
      <c r="K14" s="12">
        <f>I14*$J$12</f>
        <v>36.300000000000004</v>
      </c>
      <c r="L14" s="12">
        <f>D14*H14*1.2</f>
        <v>0</v>
      </c>
      <c r="M14" s="31">
        <f>E14*K14*1.2</f>
        <v>0</v>
      </c>
      <c r="N14" s="12">
        <f t="shared" si="1"/>
        <v>0</v>
      </c>
      <c r="O14" s="158"/>
    </row>
    <row r="15" spans="1:15" s="28" customFormat="1" ht="12.75">
      <c r="A15" s="32" t="s">
        <v>28</v>
      </c>
      <c r="B15" s="13">
        <v>127</v>
      </c>
      <c r="C15" s="13">
        <f aca="true" t="shared" si="2" ref="C15:C20">D15+E15</f>
        <v>0</v>
      </c>
      <c r="D15" s="30"/>
      <c r="E15" s="30"/>
      <c r="F15" s="13">
        <v>38</v>
      </c>
      <c r="G15" s="169"/>
      <c r="H15" s="33">
        <f t="shared" si="0"/>
        <v>41.800000000000004</v>
      </c>
      <c r="I15" s="14">
        <v>32</v>
      </c>
      <c r="J15" s="169"/>
      <c r="K15" s="15">
        <f>I15*$J$12</f>
        <v>35.2</v>
      </c>
      <c r="L15" s="34">
        <f>D15*H15*1.2</f>
        <v>0</v>
      </c>
      <c r="M15" s="35">
        <f>K15*E15*1.2</f>
        <v>0</v>
      </c>
      <c r="N15" s="34">
        <f t="shared" si="1"/>
        <v>0</v>
      </c>
      <c r="O15" s="159"/>
    </row>
    <row r="16" spans="1:15" s="28" customFormat="1" ht="13.5" thickBot="1">
      <c r="A16" s="32" t="s">
        <v>29</v>
      </c>
      <c r="B16" s="13">
        <v>108</v>
      </c>
      <c r="C16" s="13">
        <f t="shared" si="2"/>
        <v>0</v>
      </c>
      <c r="D16" s="30"/>
      <c r="E16" s="30"/>
      <c r="F16" s="13">
        <v>34</v>
      </c>
      <c r="G16" s="169"/>
      <c r="H16" s="33">
        <f t="shared" si="0"/>
        <v>37.400000000000006</v>
      </c>
      <c r="I16" s="14">
        <v>26</v>
      </c>
      <c r="J16" s="171"/>
      <c r="K16" s="15">
        <f aca="true" t="shared" si="3" ref="K16:K22">I16*$J$12</f>
        <v>28.6</v>
      </c>
      <c r="L16" s="34">
        <f aca="true" t="shared" si="4" ref="L16:L22">D16*H16*1.2</f>
        <v>0</v>
      </c>
      <c r="M16" s="35">
        <f>K16*E16*1.2</f>
        <v>0</v>
      </c>
      <c r="N16" s="34">
        <f t="shared" si="1"/>
        <v>0</v>
      </c>
      <c r="O16" s="36" t="s">
        <v>30</v>
      </c>
    </row>
    <row r="17" spans="1:15" s="28" customFormat="1" ht="13.5" thickBot="1">
      <c r="A17" s="32" t="s">
        <v>31</v>
      </c>
      <c r="B17" s="13">
        <v>89</v>
      </c>
      <c r="C17" s="13">
        <f t="shared" si="2"/>
        <v>0</v>
      </c>
      <c r="D17" s="30"/>
      <c r="E17" s="30"/>
      <c r="F17" s="13">
        <v>31</v>
      </c>
      <c r="G17" s="169"/>
      <c r="H17" s="33">
        <f t="shared" si="0"/>
        <v>34.1</v>
      </c>
      <c r="I17" s="14">
        <v>24</v>
      </c>
      <c r="J17" s="169"/>
      <c r="K17" s="15">
        <f t="shared" si="3"/>
        <v>26.400000000000002</v>
      </c>
      <c r="L17" s="34">
        <f t="shared" si="4"/>
        <v>0</v>
      </c>
      <c r="M17" s="35">
        <f aca="true" t="shared" si="5" ref="M17:M22">K17*E17*1.2</f>
        <v>0</v>
      </c>
      <c r="N17" s="84">
        <f t="shared" si="1"/>
        <v>0</v>
      </c>
      <c r="O17" s="37">
        <v>8400</v>
      </c>
    </row>
    <row r="18" spans="1:15" s="28" customFormat="1" ht="12.75">
      <c r="A18" s="32" t="s">
        <v>32</v>
      </c>
      <c r="B18" s="13">
        <v>76</v>
      </c>
      <c r="C18" s="13">
        <f t="shared" si="2"/>
        <v>0</v>
      </c>
      <c r="D18" s="30"/>
      <c r="E18" s="30"/>
      <c r="F18" s="13">
        <v>29</v>
      </c>
      <c r="G18" s="169"/>
      <c r="H18" s="33">
        <f t="shared" si="0"/>
        <v>31.900000000000002</v>
      </c>
      <c r="I18" s="14">
        <v>21</v>
      </c>
      <c r="J18" s="169"/>
      <c r="K18" s="15">
        <f t="shared" si="3"/>
        <v>23.1</v>
      </c>
      <c r="L18" s="34">
        <f t="shared" si="4"/>
        <v>0</v>
      </c>
      <c r="M18" s="35">
        <f t="shared" si="5"/>
        <v>0</v>
      </c>
      <c r="N18" s="34">
        <f t="shared" si="1"/>
        <v>0</v>
      </c>
      <c r="O18" s="38" t="s">
        <v>33</v>
      </c>
    </row>
    <row r="19" spans="1:15" s="28" customFormat="1" ht="12.75">
      <c r="A19" s="32" t="s">
        <v>34</v>
      </c>
      <c r="B19" s="13">
        <v>57</v>
      </c>
      <c r="C19" s="13">
        <f t="shared" si="2"/>
        <v>0</v>
      </c>
      <c r="D19" s="30"/>
      <c r="E19" s="30"/>
      <c r="F19" s="13">
        <v>25</v>
      </c>
      <c r="G19" s="169"/>
      <c r="H19" s="33">
        <f t="shared" si="0"/>
        <v>27.500000000000004</v>
      </c>
      <c r="I19" s="14">
        <v>19</v>
      </c>
      <c r="J19" s="169"/>
      <c r="K19" s="15">
        <f t="shared" si="3"/>
        <v>20.900000000000002</v>
      </c>
      <c r="L19" s="34">
        <f t="shared" si="4"/>
        <v>0</v>
      </c>
      <c r="M19" s="35">
        <f t="shared" si="5"/>
        <v>0</v>
      </c>
      <c r="N19" s="34">
        <f t="shared" si="1"/>
        <v>0</v>
      </c>
      <c r="O19" s="13"/>
    </row>
    <row r="20" spans="1:15" s="28" customFormat="1" ht="12.75">
      <c r="A20" s="39" t="s">
        <v>35</v>
      </c>
      <c r="B20" s="13">
        <v>40</v>
      </c>
      <c r="C20" s="13">
        <f t="shared" si="2"/>
        <v>0</v>
      </c>
      <c r="D20" s="30"/>
      <c r="E20" s="30"/>
      <c r="F20" s="13">
        <v>22</v>
      </c>
      <c r="G20" s="169"/>
      <c r="H20" s="33">
        <f>F20*$G$12</f>
        <v>24.200000000000003</v>
      </c>
      <c r="I20" s="86">
        <f>(I19-I18)/(B19-B18)*(B20-B19)+I19</f>
        <v>17.210526315789473</v>
      </c>
      <c r="J20" s="169"/>
      <c r="K20" s="15">
        <f>I20*$J$12</f>
        <v>18.931578947368422</v>
      </c>
      <c r="L20" s="34">
        <f>D20*H20*1.2</f>
        <v>0</v>
      </c>
      <c r="M20" s="35">
        <f t="shared" si="5"/>
        <v>0</v>
      </c>
      <c r="N20" s="34">
        <f>L20+M20</f>
        <v>0</v>
      </c>
      <c r="O20" s="13"/>
    </row>
    <row r="21" spans="1:15" s="28" customFormat="1" ht="12.75">
      <c r="A21" s="39" t="s">
        <v>36</v>
      </c>
      <c r="B21" s="13">
        <v>25</v>
      </c>
      <c r="C21" s="13">
        <f>D21+E21</f>
        <v>0</v>
      </c>
      <c r="D21" s="30"/>
      <c r="E21" s="30"/>
      <c r="F21" s="13">
        <v>20</v>
      </c>
      <c r="G21" s="169"/>
      <c r="H21" s="33">
        <f>F21*$G$12</f>
        <v>22</v>
      </c>
      <c r="I21" s="86">
        <f>(I20-I19)/(B20-B19)*(B21-B20)+I20</f>
        <v>15.63157894736842</v>
      </c>
      <c r="J21" s="169"/>
      <c r="K21" s="15">
        <f>I21*$J$12</f>
        <v>17.194736842105264</v>
      </c>
      <c r="L21" s="34">
        <f t="shared" si="4"/>
        <v>0</v>
      </c>
      <c r="M21" s="34">
        <f t="shared" si="5"/>
        <v>0</v>
      </c>
      <c r="N21" s="34">
        <f>L21+M21</f>
        <v>0</v>
      </c>
      <c r="O21" s="13"/>
    </row>
    <row r="22" spans="1:15" s="28" customFormat="1" ht="12.75">
      <c r="A22" s="39" t="s">
        <v>37</v>
      </c>
      <c r="B22" s="13">
        <v>20</v>
      </c>
      <c r="C22" s="13">
        <f>D22+E22</f>
        <v>0</v>
      </c>
      <c r="D22" s="30"/>
      <c r="E22" s="30"/>
      <c r="F22" s="13">
        <v>18</v>
      </c>
      <c r="G22" s="170"/>
      <c r="H22" s="33">
        <f t="shared" si="0"/>
        <v>19.8</v>
      </c>
      <c r="I22" s="86">
        <f>(I21-I20)/(B21-B20)*(B22-B21)+I21</f>
        <v>15.105263157894735</v>
      </c>
      <c r="J22" s="170"/>
      <c r="K22" s="15">
        <f t="shared" si="3"/>
        <v>16.61578947368421</v>
      </c>
      <c r="L22" s="34">
        <f t="shared" si="4"/>
        <v>0</v>
      </c>
      <c r="M22" s="35">
        <f t="shared" si="5"/>
        <v>0</v>
      </c>
      <c r="N22" s="34">
        <f t="shared" si="1"/>
        <v>0</v>
      </c>
      <c r="O22" s="13"/>
    </row>
    <row r="23" spans="1:15" s="43" customFormat="1" ht="12.75">
      <c r="A23" s="40"/>
      <c r="B23" s="41"/>
      <c r="C23" s="41">
        <f>SUM(C12:C22)</f>
        <v>0</v>
      </c>
      <c r="D23" s="41">
        <f>SUM(D12:D22)</f>
        <v>0</v>
      </c>
      <c r="E23" s="41">
        <f>SUM(E12:E22)</f>
        <v>0</v>
      </c>
      <c r="F23" s="41"/>
      <c r="G23" s="41"/>
      <c r="H23" s="41"/>
      <c r="I23" s="41"/>
      <c r="J23" s="41"/>
      <c r="K23" s="41"/>
      <c r="L23" s="42">
        <f>SUM(L12:L22)</f>
        <v>0</v>
      </c>
      <c r="M23" s="42">
        <f>SUM(M12:M22)</f>
        <v>0</v>
      </c>
      <c r="N23" s="42">
        <f>SUM(N12:N22)</f>
        <v>0</v>
      </c>
      <c r="O23" s="80">
        <f>N23*O17/1000000</f>
        <v>0</v>
      </c>
    </row>
    <row r="24" spans="1:15" s="43" customFormat="1" ht="12.75">
      <c r="A24" s="120"/>
      <c r="B24" s="121"/>
      <c r="C24" s="121"/>
      <c r="D24" s="121"/>
      <c r="E24" s="121"/>
      <c r="F24" s="121"/>
      <c r="G24" s="121"/>
      <c r="H24" s="121"/>
      <c r="I24" s="121"/>
      <c r="J24" s="121"/>
      <c r="K24" s="121"/>
      <c r="L24" s="122"/>
      <c r="M24" s="122"/>
      <c r="N24" s="122"/>
      <c r="O24" s="123"/>
    </row>
    <row r="25" spans="1:18" ht="13.5" customHeight="1">
      <c r="A25" s="162" t="s">
        <v>72</v>
      </c>
      <c r="B25" s="162"/>
      <c r="C25" s="116">
        <v>1</v>
      </c>
      <c r="D25" s="116">
        <v>2</v>
      </c>
      <c r="E25" s="116">
        <v>3</v>
      </c>
      <c r="F25" s="116">
        <v>4</v>
      </c>
      <c r="G25" s="116">
        <v>5</v>
      </c>
      <c r="H25" s="116">
        <v>6</v>
      </c>
      <c r="I25" s="116">
        <v>7</v>
      </c>
      <c r="J25" s="116">
        <v>8</v>
      </c>
      <c r="K25" s="116">
        <v>9</v>
      </c>
      <c r="L25" s="116">
        <v>10</v>
      </c>
      <c r="M25" s="116">
        <v>11</v>
      </c>
      <c r="N25" s="116">
        <v>12</v>
      </c>
      <c r="O25" s="119" t="s">
        <v>87</v>
      </c>
      <c r="P25" s="102"/>
      <c r="R25" s="10"/>
    </row>
    <row r="26" spans="1:18" ht="13.5" customHeight="1">
      <c r="A26" s="163" t="s">
        <v>116</v>
      </c>
      <c r="B26" s="163"/>
      <c r="C26" s="118">
        <v>31</v>
      </c>
      <c r="D26" s="118">
        <v>28</v>
      </c>
      <c r="E26" s="118">
        <v>31</v>
      </c>
      <c r="F26" s="118">
        <v>30</v>
      </c>
      <c r="G26" s="118">
        <v>31</v>
      </c>
      <c r="H26" s="118">
        <v>30</v>
      </c>
      <c r="I26" s="118">
        <v>31</v>
      </c>
      <c r="J26" s="118">
        <v>31</v>
      </c>
      <c r="K26" s="118">
        <v>30</v>
      </c>
      <c r="L26" s="118">
        <v>31</v>
      </c>
      <c r="M26" s="118">
        <v>30</v>
      </c>
      <c r="N26" s="119">
        <v>31</v>
      </c>
      <c r="O26" s="117">
        <f>SUM(C26:N26)</f>
        <v>365</v>
      </c>
      <c r="P26" s="102"/>
      <c r="R26" s="10"/>
    </row>
    <row r="27" spans="1:18" ht="13.5" customHeight="1">
      <c r="A27" s="162" t="s">
        <v>117</v>
      </c>
      <c r="B27" s="162"/>
      <c r="C27" s="118">
        <f>$O$23*C26/$O$26</f>
        <v>0</v>
      </c>
      <c r="D27" s="118">
        <f aca="true" t="shared" si="6" ref="D27:N27">$O$23*D26/$O$26</f>
        <v>0</v>
      </c>
      <c r="E27" s="118">
        <f t="shared" si="6"/>
        <v>0</v>
      </c>
      <c r="F27" s="118">
        <f t="shared" si="6"/>
        <v>0</v>
      </c>
      <c r="G27" s="118">
        <f t="shared" si="6"/>
        <v>0</v>
      </c>
      <c r="H27" s="118">
        <f t="shared" si="6"/>
        <v>0</v>
      </c>
      <c r="I27" s="118">
        <f t="shared" si="6"/>
        <v>0</v>
      </c>
      <c r="J27" s="118">
        <f t="shared" si="6"/>
        <v>0</v>
      </c>
      <c r="K27" s="118">
        <f t="shared" si="6"/>
        <v>0</v>
      </c>
      <c r="L27" s="118">
        <f t="shared" si="6"/>
        <v>0</v>
      </c>
      <c r="M27" s="118">
        <f t="shared" si="6"/>
        <v>0</v>
      </c>
      <c r="N27" s="118">
        <f t="shared" si="6"/>
        <v>0</v>
      </c>
      <c r="O27" s="117">
        <f>SUM(C27:N27)</f>
        <v>0</v>
      </c>
      <c r="P27" s="102"/>
      <c r="R27" s="10"/>
    </row>
    <row r="28" spans="1:15" s="43" customFormat="1" ht="12.75">
      <c r="A28" s="120"/>
      <c r="B28" s="121"/>
      <c r="C28" s="121"/>
      <c r="D28" s="121"/>
      <c r="E28" s="121"/>
      <c r="F28" s="121"/>
      <c r="G28" s="121"/>
      <c r="H28" s="121"/>
      <c r="I28" s="121"/>
      <c r="J28" s="121"/>
      <c r="K28" s="121"/>
      <c r="L28" s="122"/>
      <c r="M28" s="122"/>
      <c r="N28" s="122"/>
      <c r="O28" s="123"/>
    </row>
    <row r="29" spans="1:15" s="20" customFormat="1" ht="12.75">
      <c r="A29" s="44"/>
      <c r="B29" s="3"/>
      <c r="C29" s="45"/>
      <c r="D29"/>
      <c r="E29"/>
      <c r="F29"/>
      <c r="G29"/>
      <c r="H29"/>
      <c r="I29"/>
      <c r="J29"/>
      <c r="K29"/>
      <c r="L29"/>
      <c r="M29"/>
      <c r="N29"/>
      <c r="O29"/>
    </row>
    <row r="30" spans="1:15" s="48" customFormat="1" ht="18.75">
      <c r="A30" s="78" t="s">
        <v>1</v>
      </c>
      <c r="B30" s="47"/>
      <c r="D30" s="1"/>
      <c r="E30" s="17"/>
      <c r="F30" s="17"/>
      <c r="G30" s="17"/>
      <c r="H30" s="47"/>
      <c r="K30" s="17"/>
      <c r="M30" s="17"/>
      <c r="N30" s="17"/>
      <c r="O30" s="85" t="s">
        <v>135</v>
      </c>
    </row>
    <row r="31" spans="1:15" s="48" customFormat="1" ht="9" customHeight="1">
      <c r="A31" s="78"/>
      <c r="B31" s="47"/>
      <c r="D31" s="1"/>
      <c r="E31" s="16"/>
      <c r="F31" s="16"/>
      <c r="G31" s="16"/>
      <c r="H31" s="47"/>
      <c r="I31" s="50"/>
      <c r="J31" s="51"/>
      <c r="K31" s="16"/>
      <c r="L31" s="16"/>
      <c r="M31" s="6"/>
      <c r="N31"/>
      <c r="O31" s="7"/>
    </row>
    <row r="32" spans="1:15" s="20" customFormat="1" ht="12.75">
      <c r="A32" s="44"/>
      <c r="B32" s="3"/>
      <c r="C32"/>
      <c r="D32"/>
      <c r="E32"/>
      <c r="F32"/>
      <c r="G32"/>
      <c r="H32"/>
      <c r="I32"/>
      <c r="J32"/>
      <c r="K32"/>
      <c r="L32"/>
      <c r="M32"/>
      <c r="N32"/>
      <c r="O32"/>
    </row>
    <row r="33" spans="1:15" s="20" customFormat="1" ht="12.75">
      <c r="A33" s="44"/>
      <c r="B33" s="3"/>
      <c r="C33"/>
      <c r="D33"/>
      <c r="E33"/>
      <c r="F33"/>
      <c r="G33"/>
      <c r="H33"/>
      <c r="I33"/>
      <c r="J33"/>
      <c r="K33"/>
      <c r="L33"/>
      <c r="M33"/>
      <c r="N33"/>
      <c r="O33"/>
    </row>
    <row r="34" spans="1:15" s="20" customFormat="1" ht="12.75">
      <c r="A34" s="44"/>
      <c r="B34" s="3"/>
      <c r="C34"/>
      <c r="D34"/>
      <c r="E34"/>
      <c r="F34"/>
      <c r="G34"/>
      <c r="H34"/>
      <c r="I34"/>
      <c r="J34"/>
      <c r="K34"/>
      <c r="L34"/>
      <c r="M34"/>
      <c r="N34"/>
      <c r="O34"/>
    </row>
    <row r="35" spans="1:15" s="20" customFormat="1" ht="12.75">
      <c r="A35" s="44"/>
      <c r="B35" s="3"/>
      <c r="C35"/>
      <c r="D35"/>
      <c r="E35"/>
      <c r="F35"/>
      <c r="G35"/>
      <c r="H35"/>
      <c r="I35"/>
      <c r="J35"/>
      <c r="K35"/>
      <c r="L35"/>
      <c r="M35"/>
      <c r="N35"/>
      <c r="O35"/>
    </row>
    <row r="36" spans="1:15" s="20" customFormat="1" ht="12.75">
      <c r="A36" s="44"/>
      <c r="B36" s="3"/>
      <c r="C36"/>
      <c r="D36"/>
      <c r="E36"/>
      <c r="F36"/>
      <c r="G36"/>
      <c r="H36"/>
      <c r="I36"/>
      <c r="J36"/>
      <c r="K36"/>
      <c r="L36"/>
      <c r="M36"/>
      <c r="N36"/>
      <c r="O36"/>
    </row>
    <row r="37" spans="1:15" s="20" customFormat="1" ht="12.75">
      <c r="A37" s="44"/>
      <c r="B37" s="3"/>
      <c r="C37"/>
      <c r="D37"/>
      <c r="E37"/>
      <c r="F37"/>
      <c r="G37"/>
      <c r="H37"/>
      <c r="I37"/>
      <c r="J37"/>
      <c r="K37"/>
      <c r="L37"/>
      <c r="M37"/>
      <c r="N37"/>
      <c r="O37"/>
    </row>
    <row r="38" spans="1:15" s="20" customFormat="1" ht="12.75">
      <c r="A38" s="44"/>
      <c r="B38" s="3"/>
      <c r="C38"/>
      <c r="D38"/>
      <c r="E38"/>
      <c r="F38"/>
      <c r="G38"/>
      <c r="H38"/>
      <c r="I38"/>
      <c r="J38"/>
      <c r="K38"/>
      <c r="L38"/>
      <c r="M38"/>
      <c r="N38"/>
      <c r="O38"/>
    </row>
    <row r="39" spans="1:15" s="20" customFormat="1" ht="12.75">
      <c r="A39" s="44"/>
      <c r="B39" s="3"/>
      <c r="C39"/>
      <c r="D39"/>
      <c r="E39"/>
      <c r="F39"/>
      <c r="G39"/>
      <c r="H39"/>
      <c r="I39"/>
      <c r="J39"/>
      <c r="K39"/>
      <c r="L39"/>
      <c r="M39"/>
      <c r="N39"/>
      <c r="O39"/>
    </row>
    <row r="40" spans="1:15" s="20" customFormat="1" ht="12.75">
      <c r="A40" s="44"/>
      <c r="B40" s="3"/>
      <c r="C40"/>
      <c r="D40"/>
      <c r="E40"/>
      <c r="F40"/>
      <c r="G40"/>
      <c r="H40"/>
      <c r="I40"/>
      <c r="J40"/>
      <c r="K40"/>
      <c r="L40"/>
      <c r="M40"/>
      <c r="N40"/>
      <c r="O40"/>
    </row>
    <row r="41" spans="1:15" s="20" customFormat="1" ht="12.75">
      <c r="A41" s="44"/>
      <c r="B41" s="3"/>
      <c r="C41"/>
      <c r="D41"/>
      <c r="E41"/>
      <c r="F41"/>
      <c r="G41"/>
      <c r="H41"/>
      <c r="I41"/>
      <c r="J41"/>
      <c r="K41"/>
      <c r="L41"/>
      <c r="M41"/>
      <c r="N41"/>
      <c r="O41"/>
    </row>
    <row r="42" spans="1:15" s="20" customFormat="1" ht="12.75">
      <c r="A42" s="44"/>
      <c r="B42" s="3"/>
      <c r="C42"/>
      <c r="D42"/>
      <c r="E42"/>
      <c r="F42"/>
      <c r="G42"/>
      <c r="H42"/>
      <c r="I42"/>
      <c r="J42"/>
      <c r="K42"/>
      <c r="L42"/>
      <c r="M42"/>
      <c r="N42"/>
      <c r="O42"/>
    </row>
    <row r="43" spans="1:15" s="20" customFormat="1" ht="12.75">
      <c r="A43" s="44"/>
      <c r="B43" s="3"/>
      <c r="C43"/>
      <c r="D43"/>
      <c r="E43"/>
      <c r="F43"/>
      <c r="G43"/>
      <c r="H43"/>
      <c r="I43"/>
      <c r="J43"/>
      <c r="K43"/>
      <c r="L43"/>
      <c r="M43"/>
      <c r="N43"/>
      <c r="O43"/>
    </row>
    <row r="44" spans="1:15" s="20" customFormat="1" ht="12.75">
      <c r="A44" s="44"/>
      <c r="B44" s="3"/>
      <c r="C44"/>
      <c r="D44"/>
      <c r="E44"/>
      <c r="F44"/>
      <c r="G44"/>
      <c r="H44"/>
      <c r="I44"/>
      <c r="J44"/>
      <c r="K44"/>
      <c r="L44"/>
      <c r="M44"/>
      <c r="N44"/>
      <c r="O44"/>
    </row>
    <row r="45" spans="1:15" s="20" customFormat="1" ht="12.75">
      <c r="A45" s="44"/>
      <c r="B45" s="3"/>
      <c r="C45"/>
      <c r="D45"/>
      <c r="E45"/>
      <c r="F45"/>
      <c r="G45"/>
      <c r="H45"/>
      <c r="I45"/>
      <c r="J45"/>
      <c r="K45"/>
      <c r="L45"/>
      <c r="M45"/>
      <c r="N45"/>
      <c r="O45"/>
    </row>
    <row r="46" spans="1:15" s="20" customFormat="1" ht="12.75">
      <c r="A46" s="44"/>
      <c r="B46" s="3"/>
      <c r="C46"/>
      <c r="D46"/>
      <c r="E46"/>
      <c r="F46"/>
      <c r="G46"/>
      <c r="H46"/>
      <c r="I46"/>
      <c r="J46"/>
      <c r="K46"/>
      <c r="L46"/>
      <c r="M46"/>
      <c r="N46"/>
      <c r="O46"/>
    </row>
    <row r="47" spans="1:15" s="20" customFormat="1" ht="12.75">
      <c r="A47" s="44"/>
      <c r="B47" s="3"/>
      <c r="C47"/>
      <c r="D47"/>
      <c r="E47"/>
      <c r="F47"/>
      <c r="G47"/>
      <c r="H47"/>
      <c r="I47"/>
      <c r="J47"/>
      <c r="K47"/>
      <c r="L47"/>
      <c r="M47"/>
      <c r="N47"/>
      <c r="O47"/>
    </row>
    <row r="48" spans="1:15" s="20" customFormat="1" ht="12.75">
      <c r="A48" s="44"/>
      <c r="B48" s="3"/>
      <c r="C48"/>
      <c r="D48"/>
      <c r="E48"/>
      <c r="F48"/>
      <c r="G48"/>
      <c r="H48"/>
      <c r="I48"/>
      <c r="J48"/>
      <c r="K48"/>
      <c r="L48"/>
      <c r="M48"/>
      <c r="N48"/>
      <c r="O48"/>
    </row>
    <row r="49" spans="1:15" s="20" customFormat="1" ht="12.75">
      <c r="A49" s="44"/>
      <c r="B49" s="3"/>
      <c r="C49"/>
      <c r="D49"/>
      <c r="E49"/>
      <c r="F49"/>
      <c r="G49"/>
      <c r="H49"/>
      <c r="I49"/>
      <c r="J49"/>
      <c r="K49"/>
      <c r="L49"/>
      <c r="M49"/>
      <c r="N49"/>
      <c r="O49"/>
    </row>
    <row r="50" spans="1:15" s="20" customFormat="1" ht="12.75">
      <c r="A50" s="44"/>
      <c r="B50" s="3"/>
      <c r="C50"/>
      <c r="D50"/>
      <c r="E50"/>
      <c r="F50"/>
      <c r="G50"/>
      <c r="H50"/>
      <c r="I50"/>
      <c r="J50"/>
      <c r="K50"/>
      <c r="L50"/>
      <c r="M50"/>
      <c r="N50"/>
      <c r="O50"/>
    </row>
    <row r="51" spans="1:15" s="20" customFormat="1" ht="12.75">
      <c r="A51" s="44"/>
      <c r="B51" s="3"/>
      <c r="C51"/>
      <c r="D51"/>
      <c r="E51"/>
      <c r="F51"/>
      <c r="G51"/>
      <c r="H51"/>
      <c r="I51"/>
      <c r="J51"/>
      <c r="K51"/>
      <c r="L51"/>
      <c r="M51"/>
      <c r="N51"/>
      <c r="O51"/>
    </row>
    <row r="52" spans="1:15" s="20" customFormat="1" ht="12.75">
      <c r="A52" s="44"/>
      <c r="B52" s="3"/>
      <c r="C52"/>
      <c r="D52"/>
      <c r="E52"/>
      <c r="F52"/>
      <c r="G52"/>
      <c r="H52"/>
      <c r="I52"/>
      <c r="J52"/>
      <c r="K52"/>
      <c r="L52"/>
      <c r="M52"/>
      <c r="N52"/>
      <c r="O52"/>
    </row>
    <row r="53" spans="1:15" s="20" customFormat="1" ht="12.75">
      <c r="A53" s="44"/>
      <c r="B53" s="3"/>
      <c r="C53"/>
      <c r="D53"/>
      <c r="E53"/>
      <c r="F53"/>
      <c r="G53"/>
      <c r="H53"/>
      <c r="I53"/>
      <c r="J53"/>
      <c r="K53"/>
      <c r="L53"/>
      <c r="M53"/>
      <c r="N53"/>
      <c r="O53"/>
    </row>
    <row r="54" spans="1:15" s="20" customFormat="1" ht="12.75">
      <c r="A54" s="44"/>
      <c r="B54" s="3"/>
      <c r="C54"/>
      <c r="D54"/>
      <c r="E54"/>
      <c r="F54"/>
      <c r="G54"/>
      <c r="H54"/>
      <c r="I54"/>
      <c r="J54"/>
      <c r="K54"/>
      <c r="L54"/>
      <c r="M54"/>
      <c r="N54"/>
      <c r="O54"/>
    </row>
    <row r="55" spans="1:15" s="20" customFormat="1" ht="12.75">
      <c r="A55" s="44"/>
      <c r="B55" s="3"/>
      <c r="C55"/>
      <c r="D55"/>
      <c r="E55"/>
      <c r="F55"/>
      <c r="G55"/>
      <c r="H55"/>
      <c r="I55"/>
      <c r="J55"/>
      <c r="K55"/>
      <c r="L55"/>
      <c r="M55"/>
      <c r="N55"/>
      <c r="O55"/>
    </row>
    <row r="56" spans="1:15" s="20" customFormat="1" ht="12.75">
      <c r="A56" s="44"/>
      <c r="B56" s="3"/>
      <c r="C56"/>
      <c r="D56"/>
      <c r="E56"/>
      <c r="F56"/>
      <c r="G56"/>
      <c r="H56"/>
      <c r="I56"/>
      <c r="J56"/>
      <c r="K56"/>
      <c r="L56"/>
      <c r="M56"/>
      <c r="N56"/>
      <c r="O56"/>
    </row>
    <row r="57" spans="1:15" s="20" customFormat="1" ht="12.75">
      <c r="A57" s="44"/>
      <c r="B57" s="3"/>
      <c r="C57"/>
      <c r="D57"/>
      <c r="E57"/>
      <c r="F57"/>
      <c r="G57"/>
      <c r="H57"/>
      <c r="I57"/>
      <c r="J57"/>
      <c r="K57"/>
      <c r="L57"/>
      <c r="M57"/>
      <c r="N57"/>
      <c r="O57"/>
    </row>
    <row r="58" spans="1:15" s="20" customFormat="1" ht="12.75">
      <c r="A58" s="44"/>
      <c r="B58" s="3"/>
      <c r="C58"/>
      <c r="D58"/>
      <c r="E58"/>
      <c r="F58"/>
      <c r="G58"/>
      <c r="H58"/>
      <c r="I58"/>
      <c r="J58"/>
      <c r="K58"/>
      <c r="L58"/>
      <c r="M58"/>
      <c r="N58"/>
      <c r="O58"/>
    </row>
    <row r="59" spans="1:15" s="20" customFormat="1" ht="12.75">
      <c r="A59" s="44"/>
      <c r="B59" s="3"/>
      <c r="C59"/>
      <c r="D59"/>
      <c r="E59"/>
      <c r="F59"/>
      <c r="G59"/>
      <c r="H59"/>
      <c r="I59"/>
      <c r="J59"/>
      <c r="K59"/>
      <c r="L59"/>
      <c r="M59"/>
      <c r="N59"/>
      <c r="O59"/>
    </row>
    <row r="60" spans="1:15" s="20" customFormat="1" ht="12.75">
      <c r="A60" s="44"/>
      <c r="B60" s="3"/>
      <c r="C60"/>
      <c r="D60"/>
      <c r="E60"/>
      <c r="F60"/>
      <c r="G60"/>
      <c r="H60"/>
      <c r="I60"/>
      <c r="J60"/>
      <c r="K60"/>
      <c r="L60"/>
      <c r="M60"/>
      <c r="N60"/>
      <c r="O60"/>
    </row>
    <row r="61" spans="1:15" s="20" customFormat="1" ht="12.75">
      <c r="A61" s="44"/>
      <c r="B61" s="3"/>
      <c r="C61"/>
      <c r="D61"/>
      <c r="E61"/>
      <c r="F61"/>
      <c r="G61"/>
      <c r="H61"/>
      <c r="I61"/>
      <c r="J61"/>
      <c r="K61"/>
      <c r="L61"/>
      <c r="M61"/>
      <c r="N61"/>
      <c r="O61"/>
    </row>
    <row r="62" spans="1:15" s="20" customFormat="1" ht="12.75">
      <c r="A62" s="44"/>
      <c r="B62" s="3"/>
      <c r="C62"/>
      <c r="D62"/>
      <c r="E62"/>
      <c r="F62"/>
      <c r="G62"/>
      <c r="H62"/>
      <c r="I62"/>
      <c r="J62"/>
      <c r="K62"/>
      <c r="L62"/>
      <c r="M62"/>
      <c r="N62"/>
      <c r="O62"/>
    </row>
    <row r="63" spans="1:15" s="20" customFormat="1" ht="12.75">
      <c r="A63" s="44"/>
      <c r="B63" s="3"/>
      <c r="C63"/>
      <c r="D63"/>
      <c r="E63"/>
      <c r="F63"/>
      <c r="G63"/>
      <c r="H63"/>
      <c r="I63"/>
      <c r="J63"/>
      <c r="K63"/>
      <c r="L63"/>
      <c r="M63"/>
      <c r="N63"/>
      <c r="O63"/>
    </row>
    <row r="64" spans="1:15" s="20" customFormat="1" ht="12.75">
      <c r="A64" s="44"/>
      <c r="B64" s="3"/>
      <c r="C64"/>
      <c r="D64"/>
      <c r="E64"/>
      <c r="F64"/>
      <c r="G64"/>
      <c r="H64"/>
      <c r="I64"/>
      <c r="J64"/>
      <c r="K64"/>
      <c r="L64"/>
      <c r="M64"/>
      <c r="N64"/>
      <c r="O64"/>
    </row>
    <row r="65" spans="1:15" s="20" customFormat="1" ht="12.75">
      <c r="A65" s="44"/>
      <c r="B65" s="3"/>
      <c r="C65"/>
      <c r="D65"/>
      <c r="E65"/>
      <c r="F65"/>
      <c r="G65"/>
      <c r="H65"/>
      <c r="I65"/>
      <c r="J65"/>
      <c r="K65"/>
      <c r="L65"/>
      <c r="M65"/>
      <c r="N65"/>
      <c r="O65"/>
    </row>
    <row r="66" spans="1:15" s="20" customFormat="1" ht="12.75">
      <c r="A66" s="44"/>
      <c r="B66" s="3"/>
      <c r="C66"/>
      <c r="D66"/>
      <c r="E66"/>
      <c r="F66"/>
      <c r="G66"/>
      <c r="H66"/>
      <c r="I66"/>
      <c r="J66"/>
      <c r="K66"/>
      <c r="L66"/>
      <c r="M66"/>
      <c r="N66"/>
      <c r="O66"/>
    </row>
    <row r="67" spans="1:15" s="20" customFormat="1" ht="12.75">
      <c r="A67" s="44"/>
      <c r="B67" s="3"/>
      <c r="C67"/>
      <c r="D67"/>
      <c r="E67"/>
      <c r="F67"/>
      <c r="G67"/>
      <c r="H67"/>
      <c r="I67"/>
      <c r="J67"/>
      <c r="K67"/>
      <c r="L67"/>
      <c r="M67"/>
      <c r="N67"/>
      <c r="O67"/>
    </row>
  </sheetData>
  <sheetProtection/>
  <mergeCells count="25">
    <mergeCell ref="E2:O2"/>
    <mergeCell ref="A25:B25"/>
    <mergeCell ref="A26:B26"/>
    <mergeCell ref="A27:B27"/>
    <mergeCell ref="K1:O1"/>
    <mergeCell ref="J4:O4"/>
    <mergeCell ref="E3:O3"/>
    <mergeCell ref="B11:O11"/>
    <mergeCell ref="G12:G22"/>
    <mergeCell ref="J12:J22"/>
    <mergeCell ref="O13:O15"/>
    <mergeCell ref="C7:E7"/>
    <mergeCell ref="F7:K7"/>
    <mergeCell ref="L7:N7"/>
    <mergeCell ref="D8:E8"/>
    <mergeCell ref="F8:H8"/>
    <mergeCell ref="L8:L9"/>
    <mergeCell ref="A6:O6"/>
    <mergeCell ref="I8:K8"/>
    <mergeCell ref="O7:O9"/>
    <mergeCell ref="A7:A9"/>
    <mergeCell ref="B7:B9"/>
    <mergeCell ref="M8:M9"/>
    <mergeCell ref="N8:N9"/>
    <mergeCell ref="C8:C9"/>
  </mergeCells>
  <printOptions horizontalCentered="1"/>
  <pageMargins left="0" right="0" top="0.3937007874015748" bottom="0.3937007874015748" header="0.9055118110236221" footer="0.31496062992125984"/>
  <pageSetup fitToHeight="0" horizontalDpi="600" verticalDpi="600" orientation="landscape" paperSize="9" scale="89" r:id="rId17"/>
  <rowBreaks count="2" manualBreakCount="2">
    <brk id="50" max="14" man="1"/>
    <brk id="82" max="14" man="1"/>
  </rowBreaks>
  <legacyDrawing r:id="rId16"/>
  <oleObjects>
    <oleObject progId="Equation.3" shapeId="1322407" r:id="rId1"/>
    <oleObject progId="Equation.3" shapeId="1322408" r:id="rId2"/>
    <oleObject progId="Equation.3" shapeId="1322409" r:id="rId3"/>
    <oleObject progId="Equation.3" shapeId="1322410" r:id="rId4"/>
    <oleObject progId="Equation.3" shapeId="1322411" r:id="rId5"/>
    <oleObject progId="Equation.3" shapeId="1322412" r:id="rId6"/>
    <oleObject progId="Equation.3" shapeId="1322413" r:id="rId7"/>
    <oleObject progId="Equation.3" shapeId="1322414" r:id="rId8"/>
    <oleObject progId="Equation.3" shapeId="1322415" r:id="rId9"/>
    <oleObject progId="Equation.3" shapeId="1322416" r:id="rId10"/>
    <oleObject progId="Equation.3" shapeId="1322417" r:id="rId11"/>
    <oleObject progId="Equation.3" shapeId="1322418" r:id="rId12"/>
    <oleObject progId="Equation.3" shapeId="1322419" r:id="rId13"/>
    <oleObject progId="Equation.3" shapeId="1322420" r:id="rId14"/>
    <oleObject progId="Equation.3" shapeId="1322421" r:id="rId15"/>
  </oleObjects>
</worksheet>
</file>

<file path=xl/worksheets/sheet7.xml><?xml version="1.0" encoding="utf-8"?>
<worksheet xmlns="http://schemas.openxmlformats.org/spreadsheetml/2006/main" xmlns:r="http://schemas.openxmlformats.org/officeDocument/2006/relationships">
  <dimension ref="A1:Y30"/>
  <sheetViews>
    <sheetView view="pageBreakPreview" zoomScale="75" zoomScaleNormal="70" zoomScaleSheetLayoutView="75" zoomScalePageLayoutView="0" workbookViewId="0" topLeftCell="A1">
      <selection activeCell="A5" sqref="A5:R5"/>
    </sheetView>
  </sheetViews>
  <sheetFormatPr defaultColWidth="9.00390625" defaultRowHeight="12.75"/>
  <cols>
    <col min="1" max="1" width="5.25390625" style="44" customWidth="1"/>
    <col min="4" max="4" width="9.875" style="0" customWidth="1"/>
    <col min="5" max="5" width="10.125" style="0" customWidth="1"/>
    <col min="6" max="6" width="11.75390625" style="0" customWidth="1"/>
    <col min="8" max="8" width="9.375" style="0" customWidth="1"/>
    <col min="9" max="9" width="11.75390625" style="0" customWidth="1"/>
    <col min="10" max="10" width="8.625" style="0" customWidth="1"/>
    <col min="11" max="11" width="8.375" style="0" customWidth="1"/>
    <col min="12" max="13" width="9.00390625" style="0" customWidth="1"/>
    <col min="14" max="14" width="7.375" style="0" customWidth="1"/>
    <col min="15" max="15" width="9.25390625" style="0" customWidth="1"/>
    <col min="17" max="17" width="7.375" style="0" customWidth="1"/>
    <col min="18" max="18" width="9.75390625" style="0" customWidth="1"/>
  </cols>
  <sheetData>
    <row r="1" spans="2:20" ht="21" customHeight="1">
      <c r="B1" s="65"/>
      <c r="C1" s="65"/>
      <c r="D1" s="65"/>
      <c r="E1" s="65"/>
      <c r="F1" s="65"/>
      <c r="G1" s="114"/>
      <c r="H1" s="114"/>
      <c r="I1" s="114"/>
      <c r="J1" s="114"/>
      <c r="K1" s="114"/>
      <c r="L1" s="114"/>
      <c r="M1" s="114"/>
      <c r="N1" s="160" t="s">
        <v>102</v>
      </c>
      <c r="O1" s="160"/>
      <c r="P1" s="160"/>
      <c r="Q1" s="160"/>
      <c r="R1" s="160"/>
      <c r="S1" s="19"/>
      <c r="T1" s="19"/>
    </row>
    <row r="2" spans="2:25" ht="21.75" customHeight="1">
      <c r="B2" s="65"/>
      <c r="C2" s="65"/>
      <c r="D2" s="65"/>
      <c r="E2" s="65"/>
      <c r="F2" s="65"/>
      <c r="G2" s="160" t="s">
        <v>133</v>
      </c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67"/>
      <c r="T2" s="67"/>
      <c r="U2" s="67"/>
      <c r="V2" s="67"/>
      <c r="W2" s="67"/>
      <c r="X2" s="67"/>
      <c r="Y2" s="67"/>
    </row>
    <row r="3" spans="2:25" ht="21.75" customHeight="1">
      <c r="B3" s="65"/>
      <c r="C3" s="65"/>
      <c r="D3" s="65"/>
      <c r="E3" s="65"/>
      <c r="F3" s="65"/>
      <c r="G3" s="160" t="s">
        <v>115</v>
      </c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67"/>
      <c r="T3" s="67"/>
      <c r="U3" s="67"/>
      <c r="V3" s="67"/>
      <c r="W3" s="67"/>
      <c r="X3" s="67"/>
      <c r="Y3" s="67"/>
    </row>
    <row r="4" spans="1:19" ht="15.75" customHeight="1">
      <c r="A4" s="19"/>
      <c r="B4" s="19"/>
      <c r="C4" s="19"/>
      <c r="D4" s="19"/>
      <c r="E4" s="19"/>
      <c r="F4" s="19"/>
      <c r="G4" s="19"/>
      <c r="H4" s="19"/>
      <c r="I4" s="19"/>
      <c r="J4" s="66"/>
      <c r="K4" s="66"/>
      <c r="L4" s="66"/>
      <c r="M4" s="66"/>
      <c r="N4" s="66"/>
      <c r="O4" s="66"/>
      <c r="P4" s="66"/>
      <c r="Q4" s="66"/>
      <c r="R4" s="66"/>
      <c r="S4" s="65"/>
    </row>
    <row r="5" spans="1:18" ht="30" customHeight="1">
      <c r="A5" s="150" t="s">
        <v>134</v>
      </c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</row>
    <row r="6" spans="1:18" ht="27.75" customHeight="1">
      <c r="A6" s="153" t="s">
        <v>0</v>
      </c>
      <c r="B6" s="152" t="s">
        <v>6</v>
      </c>
      <c r="C6" s="152"/>
      <c r="D6" s="152"/>
      <c r="E6" s="152"/>
      <c r="F6" s="152" t="s">
        <v>73</v>
      </c>
      <c r="G6" s="152" t="s">
        <v>38</v>
      </c>
      <c r="H6" s="152" t="s">
        <v>16</v>
      </c>
      <c r="I6" s="152" t="s">
        <v>39</v>
      </c>
      <c r="J6" s="152" t="s">
        <v>40</v>
      </c>
      <c r="K6" s="152"/>
      <c r="L6" s="152" t="s">
        <v>41</v>
      </c>
      <c r="M6" s="152"/>
      <c r="N6" s="152" t="s">
        <v>42</v>
      </c>
      <c r="O6" s="152"/>
      <c r="P6" s="152"/>
      <c r="Q6" s="152"/>
      <c r="R6" s="152" t="s">
        <v>43</v>
      </c>
    </row>
    <row r="7" spans="1:18" ht="27" customHeight="1">
      <c r="A7" s="153"/>
      <c r="B7" s="179" t="s">
        <v>8</v>
      </c>
      <c r="C7" s="156" t="s">
        <v>44</v>
      </c>
      <c r="D7" s="156" t="s">
        <v>45</v>
      </c>
      <c r="E7" s="156" t="s">
        <v>46</v>
      </c>
      <c r="F7" s="152"/>
      <c r="G7" s="152"/>
      <c r="H7" s="152"/>
      <c r="I7" s="152"/>
      <c r="J7" s="156" t="s">
        <v>47</v>
      </c>
      <c r="K7" s="156" t="s">
        <v>48</v>
      </c>
      <c r="L7" s="156" t="s">
        <v>47</v>
      </c>
      <c r="M7" s="156" t="s">
        <v>48</v>
      </c>
      <c r="N7" s="152" t="s">
        <v>47</v>
      </c>
      <c r="O7" s="152" t="s">
        <v>48</v>
      </c>
      <c r="P7" s="152"/>
      <c r="Q7" s="152"/>
      <c r="R7" s="152"/>
    </row>
    <row r="8" spans="1:18" ht="40.5" customHeight="1">
      <c r="A8" s="153"/>
      <c r="B8" s="179"/>
      <c r="C8" s="156"/>
      <c r="D8" s="156"/>
      <c r="E8" s="156"/>
      <c r="F8" s="152"/>
      <c r="G8" s="152"/>
      <c r="H8" s="152"/>
      <c r="I8" s="152"/>
      <c r="J8" s="156"/>
      <c r="K8" s="156"/>
      <c r="L8" s="156"/>
      <c r="M8" s="156"/>
      <c r="N8" s="152"/>
      <c r="O8" s="156" t="s">
        <v>49</v>
      </c>
      <c r="P8" s="181" t="s">
        <v>50</v>
      </c>
      <c r="Q8" s="152" t="s">
        <v>51</v>
      </c>
      <c r="R8" s="152"/>
    </row>
    <row r="9" spans="1:18" ht="30" customHeight="1">
      <c r="A9" s="153"/>
      <c r="B9" s="179"/>
      <c r="C9" s="156"/>
      <c r="D9" s="156"/>
      <c r="E9" s="156"/>
      <c r="F9" s="152"/>
      <c r="G9" s="152"/>
      <c r="H9" s="152"/>
      <c r="I9" s="152"/>
      <c r="J9" s="156"/>
      <c r="K9" s="156"/>
      <c r="L9" s="156"/>
      <c r="M9" s="156"/>
      <c r="N9" s="152"/>
      <c r="O9" s="156"/>
      <c r="P9" s="181"/>
      <c r="Q9" s="152"/>
      <c r="R9" s="152"/>
    </row>
    <row r="10" spans="1:18" s="68" customFormat="1" ht="27.75" customHeight="1">
      <c r="A10" s="52">
        <v>1</v>
      </c>
      <c r="B10" s="53">
        <v>2</v>
      </c>
      <c r="C10" s="53">
        <v>3</v>
      </c>
      <c r="D10" s="53">
        <v>4</v>
      </c>
      <c r="E10" s="53" t="s">
        <v>7</v>
      </c>
      <c r="F10" s="53">
        <v>6</v>
      </c>
      <c r="G10" s="53">
        <v>7</v>
      </c>
      <c r="H10" s="53" t="s">
        <v>52</v>
      </c>
      <c r="I10" s="53" t="s">
        <v>53</v>
      </c>
      <c r="J10" s="53">
        <v>10</v>
      </c>
      <c r="K10" s="53">
        <v>11</v>
      </c>
      <c r="L10" s="53">
        <v>12</v>
      </c>
      <c r="M10" s="53">
        <v>13</v>
      </c>
      <c r="N10" s="53">
        <v>14</v>
      </c>
      <c r="O10" s="53">
        <v>15</v>
      </c>
      <c r="P10" s="53">
        <v>16</v>
      </c>
      <c r="Q10" s="54" t="s">
        <v>54</v>
      </c>
      <c r="R10" s="54" t="s">
        <v>55</v>
      </c>
    </row>
    <row r="11" spans="1:18" ht="15.75" customHeight="1">
      <c r="A11" s="69" t="s">
        <v>24</v>
      </c>
      <c r="B11" s="175"/>
      <c r="C11" s="175"/>
      <c r="D11" s="175"/>
      <c r="E11" s="175"/>
      <c r="F11" s="175"/>
      <c r="G11" s="175"/>
      <c r="H11" s="175"/>
      <c r="I11" s="175"/>
      <c r="J11" s="175"/>
      <c r="K11" s="175"/>
      <c r="L11" s="175"/>
      <c r="M11" s="175"/>
      <c r="N11" s="175"/>
      <c r="O11" s="175"/>
      <c r="P11" s="175"/>
      <c r="Q11" s="175"/>
      <c r="R11" s="175"/>
    </row>
    <row r="12" spans="1:18" ht="15.75">
      <c r="A12" s="55" t="s">
        <v>24</v>
      </c>
      <c r="B12" s="56">
        <v>273</v>
      </c>
      <c r="C12" s="57"/>
      <c r="D12" s="79">
        <f aca="true" t="shared" si="0" ref="D12:D22">(POWER(B12/1000,2)*PI())/4</f>
        <v>0.05853493971984843</v>
      </c>
      <c r="E12" s="81">
        <f aca="true" t="shared" si="1" ref="E12:E22">C12*D12</f>
        <v>0</v>
      </c>
      <c r="F12" s="56"/>
      <c r="G12" s="56"/>
      <c r="H12" s="56"/>
      <c r="I12" s="56"/>
      <c r="J12" s="56"/>
      <c r="K12" s="56"/>
      <c r="L12" s="56"/>
      <c r="M12" s="56"/>
      <c r="N12" s="56"/>
      <c r="O12" s="58"/>
      <c r="P12" s="58"/>
      <c r="Q12" s="4"/>
      <c r="R12" s="4"/>
    </row>
    <row r="13" spans="1:18" ht="15.75">
      <c r="A13" s="55" t="s">
        <v>25</v>
      </c>
      <c r="B13" s="56">
        <v>219</v>
      </c>
      <c r="C13" s="57"/>
      <c r="D13" s="79">
        <f t="shared" si="0"/>
        <v>0.037668481314705016</v>
      </c>
      <c r="E13" s="81">
        <f>C13*D13</f>
        <v>0</v>
      </c>
      <c r="F13" s="56"/>
      <c r="G13" s="56"/>
      <c r="H13" s="56"/>
      <c r="I13" s="56"/>
      <c r="J13" s="56"/>
      <c r="K13" s="56"/>
      <c r="L13" s="56"/>
      <c r="M13" s="56"/>
      <c r="N13" s="56"/>
      <c r="O13" s="58"/>
      <c r="P13" s="58"/>
      <c r="Q13" s="4"/>
      <c r="R13" s="4"/>
    </row>
    <row r="14" spans="1:18" ht="15.75">
      <c r="A14" s="55" t="s">
        <v>27</v>
      </c>
      <c r="B14" s="56">
        <v>159</v>
      </c>
      <c r="C14" s="30"/>
      <c r="D14" s="79">
        <f t="shared" si="0"/>
        <v>0.01985565096885089</v>
      </c>
      <c r="E14" s="81">
        <f>C14*D14</f>
        <v>0</v>
      </c>
      <c r="F14" s="56"/>
      <c r="G14" s="56"/>
      <c r="H14" s="56"/>
      <c r="I14" s="56"/>
      <c r="J14" s="56"/>
      <c r="K14" s="56"/>
      <c r="L14" s="56"/>
      <c r="M14" s="56"/>
      <c r="N14" s="56"/>
      <c r="O14" s="58"/>
      <c r="P14" s="58"/>
      <c r="Q14" s="4"/>
      <c r="R14" s="4"/>
    </row>
    <row r="15" spans="1:18" ht="15.75">
      <c r="A15" s="55" t="s">
        <v>28</v>
      </c>
      <c r="B15" s="56">
        <v>127</v>
      </c>
      <c r="C15" s="30"/>
      <c r="D15" s="79">
        <f t="shared" si="0"/>
        <v>0.012667686977437444</v>
      </c>
      <c r="E15" s="81">
        <f t="shared" si="1"/>
        <v>0</v>
      </c>
      <c r="F15" s="56"/>
      <c r="G15" s="56"/>
      <c r="H15" s="56"/>
      <c r="I15" s="56"/>
      <c r="J15" s="56"/>
      <c r="K15" s="56"/>
      <c r="L15" s="56"/>
      <c r="M15" s="56"/>
      <c r="N15" s="56"/>
      <c r="O15" s="58"/>
      <c r="P15" s="58"/>
      <c r="Q15" s="4"/>
      <c r="R15" s="4"/>
    </row>
    <row r="16" spans="1:18" ht="15.75">
      <c r="A16" s="55" t="s">
        <v>29</v>
      </c>
      <c r="B16" s="56">
        <v>108</v>
      </c>
      <c r="C16" s="57">
        <f>6г!C16</f>
        <v>0</v>
      </c>
      <c r="D16" s="79">
        <f t="shared" si="0"/>
        <v>0.009160884177867836</v>
      </c>
      <c r="E16" s="81">
        <f t="shared" si="1"/>
        <v>0</v>
      </c>
      <c r="F16" s="56"/>
      <c r="G16" s="56"/>
      <c r="H16" s="56"/>
      <c r="I16" s="56"/>
      <c r="J16" s="56"/>
      <c r="K16" s="56"/>
      <c r="L16" s="56"/>
      <c r="M16" s="56"/>
      <c r="N16" s="56"/>
      <c r="O16" s="58"/>
      <c r="P16" s="58"/>
      <c r="Q16" s="4"/>
      <c r="R16" s="4"/>
    </row>
    <row r="17" spans="1:18" ht="15.75">
      <c r="A17" s="55" t="s">
        <v>31</v>
      </c>
      <c r="B17" s="56">
        <v>89</v>
      </c>
      <c r="C17" s="57">
        <f>6г!C17</f>
        <v>0</v>
      </c>
      <c r="D17" s="79">
        <f t="shared" si="0"/>
        <v>0.006221138852271187</v>
      </c>
      <c r="E17" s="81">
        <f t="shared" si="1"/>
        <v>0</v>
      </c>
      <c r="F17" s="56"/>
      <c r="G17" s="56"/>
      <c r="H17" s="56"/>
      <c r="I17" s="56"/>
      <c r="J17" s="56"/>
      <c r="K17" s="56"/>
      <c r="L17" s="56"/>
      <c r="M17" s="56"/>
      <c r="N17" s="56"/>
      <c r="O17" s="58"/>
      <c r="P17" s="58"/>
      <c r="Q17" s="4"/>
      <c r="R17" s="4"/>
    </row>
    <row r="18" spans="1:18" ht="15.75">
      <c r="A18" s="55" t="s">
        <v>32</v>
      </c>
      <c r="B18" s="56">
        <v>76</v>
      </c>
      <c r="C18" s="57">
        <f>6г!C18</f>
        <v>0</v>
      </c>
      <c r="D18" s="79">
        <f>(POWER(B18/1000,2)*PI())/4</f>
        <v>0.004536459791783661</v>
      </c>
      <c r="E18" s="81">
        <f t="shared" si="1"/>
        <v>0</v>
      </c>
      <c r="F18" s="56"/>
      <c r="G18" s="56"/>
      <c r="H18" s="56"/>
      <c r="I18" s="56"/>
      <c r="J18" s="56"/>
      <c r="K18" s="56"/>
      <c r="L18" s="56"/>
      <c r="M18" s="56"/>
      <c r="N18" s="56"/>
      <c r="O18" s="58"/>
      <c r="P18" s="58"/>
      <c r="Q18" s="4"/>
      <c r="R18" s="4"/>
    </row>
    <row r="19" spans="1:18" ht="15.75">
      <c r="A19" s="55" t="s">
        <v>34</v>
      </c>
      <c r="B19" s="56">
        <v>57</v>
      </c>
      <c r="C19" s="57">
        <f>6г!C19</f>
        <v>0</v>
      </c>
      <c r="D19" s="79">
        <f t="shared" si="0"/>
        <v>0.0025517586328783095</v>
      </c>
      <c r="E19" s="81">
        <f t="shared" si="1"/>
        <v>0</v>
      </c>
      <c r="F19" s="56"/>
      <c r="G19" s="56"/>
      <c r="H19" s="56"/>
      <c r="I19" s="56"/>
      <c r="J19" s="56"/>
      <c r="K19" s="56"/>
      <c r="L19" s="56"/>
      <c r="M19" s="56"/>
      <c r="N19" s="56"/>
      <c r="O19" s="58"/>
      <c r="P19" s="58"/>
      <c r="Q19" s="4"/>
      <c r="R19" s="4"/>
    </row>
    <row r="20" spans="1:18" ht="15.75">
      <c r="A20" s="70" t="s">
        <v>35</v>
      </c>
      <c r="B20" s="59">
        <v>40</v>
      </c>
      <c r="C20" s="57">
        <f>6г!C20</f>
        <v>0</v>
      </c>
      <c r="D20" s="79">
        <f t="shared" si="0"/>
        <v>0.0012566370614359172</v>
      </c>
      <c r="E20" s="81">
        <f>C20*D20</f>
        <v>0</v>
      </c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8"/>
      <c r="Q20" s="4"/>
      <c r="R20" s="4"/>
    </row>
    <row r="21" spans="1:18" ht="15.75">
      <c r="A21" s="70" t="s">
        <v>36</v>
      </c>
      <c r="B21" s="59">
        <v>25</v>
      </c>
      <c r="C21" s="57"/>
      <c r="D21" s="79">
        <f t="shared" si="0"/>
        <v>0.0004908738521234052</v>
      </c>
      <c r="E21" s="81">
        <f>C21*D21</f>
        <v>0</v>
      </c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8"/>
      <c r="Q21" s="4"/>
      <c r="R21" s="4"/>
    </row>
    <row r="22" spans="1:18" ht="15.75">
      <c r="A22" s="70" t="s">
        <v>37</v>
      </c>
      <c r="B22" s="59">
        <v>20</v>
      </c>
      <c r="C22" s="57">
        <f>6г!C22</f>
        <v>0</v>
      </c>
      <c r="D22" s="79">
        <f t="shared" si="0"/>
        <v>0.0003141592653589793</v>
      </c>
      <c r="E22" s="81">
        <f t="shared" si="1"/>
        <v>0</v>
      </c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8"/>
      <c r="Q22" s="4"/>
      <c r="R22" s="4"/>
    </row>
    <row r="23" spans="1:18" s="72" customFormat="1" ht="15.75">
      <c r="A23" s="60"/>
      <c r="B23" s="60"/>
      <c r="C23" s="71">
        <f>SUM(C12:C22)</f>
        <v>0</v>
      </c>
      <c r="D23" s="60"/>
      <c r="E23" s="82">
        <f>SUM(E12:E22)</f>
        <v>0</v>
      </c>
      <c r="F23" s="61"/>
      <c r="G23" s="62">
        <f>F23*6</f>
        <v>0</v>
      </c>
      <c r="H23" s="62">
        <f>E23+G23</f>
        <v>0</v>
      </c>
      <c r="I23" s="62">
        <f>H23*0.0025*0.985</f>
        <v>0</v>
      </c>
      <c r="J23" s="83">
        <v>4824</v>
      </c>
      <c r="K23" s="83">
        <v>3576</v>
      </c>
      <c r="L23" s="60">
        <f>I23*J23</f>
        <v>0</v>
      </c>
      <c r="M23" s="60">
        <f>I23*K23</f>
        <v>0</v>
      </c>
      <c r="N23" s="62">
        <f>ROUND(L23*(55-5)/1000,3)</f>
        <v>0</v>
      </c>
      <c r="O23" s="62">
        <f>ROUND(M23*(55-15)/1000,3)</f>
        <v>0</v>
      </c>
      <c r="P23" s="63"/>
      <c r="Q23" s="64">
        <f>O23+P23</f>
        <v>0</v>
      </c>
      <c r="R23" s="64">
        <f>Q23+N23</f>
        <v>0</v>
      </c>
    </row>
    <row r="24" spans="14:18" ht="9" customHeight="1">
      <c r="N24" s="180"/>
      <c r="O24" s="180"/>
      <c r="P24" s="180"/>
      <c r="R24" s="10"/>
    </row>
    <row r="25" spans="1:18" ht="17.25" customHeight="1">
      <c r="A25" s="176" t="s">
        <v>72</v>
      </c>
      <c r="B25" s="177"/>
      <c r="C25" s="178"/>
      <c r="D25" s="116">
        <v>1</v>
      </c>
      <c r="E25" s="116">
        <v>2</v>
      </c>
      <c r="F25" s="116">
        <v>3</v>
      </c>
      <c r="G25" s="116">
        <v>4</v>
      </c>
      <c r="H25" s="116">
        <v>5</v>
      </c>
      <c r="I25" s="116">
        <v>6</v>
      </c>
      <c r="J25" s="116">
        <v>7</v>
      </c>
      <c r="K25" s="116">
        <v>8</v>
      </c>
      <c r="L25" s="116">
        <v>9</v>
      </c>
      <c r="M25" s="116">
        <v>10</v>
      </c>
      <c r="N25" s="116">
        <v>11</v>
      </c>
      <c r="O25" s="116">
        <v>12</v>
      </c>
      <c r="P25" s="117" t="s">
        <v>87</v>
      </c>
      <c r="R25" s="10"/>
    </row>
    <row r="26" spans="1:18" ht="17.25" customHeight="1">
      <c r="A26" s="172" t="s">
        <v>116</v>
      </c>
      <c r="B26" s="173"/>
      <c r="C26" s="174"/>
      <c r="D26" s="118">
        <v>31</v>
      </c>
      <c r="E26" s="118">
        <v>28</v>
      </c>
      <c r="F26" s="118">
        <v>31</v>
      </c>
      <c r="G26" s="118">
        <v>30</v>
      </c>
      <c r="H26" s="118">
        <v>31</v>
      </c>
      <c r="I26" s="118">
        <v>30</v>
      </c>
      <c r="J26" s="118">
        <v>31</v>
      </c>
      <c r="K26" s="118">
        <v>31</v>
      </c>
      <c r="L26" s="118">
        <v>30</v>
      </c>
      <c r="M26" s="118">
        <v>31</v>
      </c>
      <c r="N26" s="118">
        <v>30</v>
      </c>
      <c r="O26" s="119">
        <v>31</v>
      </c>
      <c r="P26" s="117">
        <f>SUM(D26:O26)</f>
        <v>365</v>
      </c>
      <c r="R26" s="10"/>
    </row>
    <row r="27" spans="1:18" ht="17.25" customHeight="1">
      <c r="A27" s="176" t="s">
        <v>117</v>
      </c>
      <c r="B27" s="177"/>
      <c r="C27" s="178"/>
      <c r="D27" s="118">
        <f>$R$23*D26/$P$26</f>
        <v>0</v>
      </c>
      <c r="E27" s="118">
        <f aca="true" t="shared" si="2" ref="E27:O27">$R$23*E26/$P$26</f>
        <v>0</v>
      </c>
      <c r="F27" s="118">
        <f t="shared" si="2"/>
        <v>0</v>
      </c>
      <c r="G27" s="118">
        <f t="shared" si="2"/>
        <v>0</v>
      </c>
      <c r="H27" s="118">
        <f t="shared" si="2"/>
        <v>0</v>
      </c>
      <c r="I27" s="118">
        <f t="shared" si="2"/>
        <v>0</v>
      </c>
      <c r="J27" s="118">
        <f t="shared" si="2"/>
        <v>0</v>
      </c>
      <c r="K27" s="118">
        <f t="shared" si="2"/>
        <v>0</v>
      </c>
      <c r="L27" s="118">
        <f t="shared" si="2"/>
        <v>0</v>
      </c>
      <c r="M27" s="118">
        <f t="shared" si="2"/>
        <v>0</v>
      </c>
      <c r="N27" s="118">
        <f t="shared" si="2"/>
        <v>0</v>
      </c>
      <c r="O27" s="118">
        <f t="shared" si="2"/>
        <v>0</v>
      </c>
      <c r="P27" s="117">
        <f>SUM(D27:O27)</f>
        <v>0</v>
      </c>
      <c r="R27" s="10"/>
    </row>
    <row r="28" spans="1:18" ht="26.25" customHeight="1">
      <c r="A28" s="115"/>
      <c r="B28" s="115"/>
      <c r="O28" s="102"/>
      <c r="P28" s="102"/>
      <c r="R28" s="10"/>
    </row>
    <row r="29" spans="1:16" s="48" customFormat="1" ht="18.75">
      <c r="A29" s="46"/>
      <c r="B29" s="47"/>
      <c r="C29" s="78" t="s">
        <v>1</v>
      </c>
      <c r="D29" s="1"/>
      <c r="E29" s="17"/>
      <c r="F29" s="17"/>
      <c r="G29" s="18"/>
      <c r="H29" s="47"/>
      <c r="K29" s="49"/>
      <c r="L29" s="17"/>
      <c r="N29" s="17"/>
      <c r="O29" s="17"/>
      <c r="P29" s="85" t="s">
        <v>125</v>
      </c>
    </row>
    <row r="30" spans="1:16" s="48" customFormat="1" ht="9" customHeight="1">
      <c r="A30" s="46"/>
      <c r="B30" s="47"/>
      <c r="C30" s="78"/>
      <c r="D30" s="1"/>
      <c r="E30" s="16"/>
      <c r="F30" s="16"/>
      <c r="G30" s="9"/>
      <c r="H30" s="47"/>
      <c r="I30" s="50"/>
      <c r="J30" s="51"/>
      <c r="K30" s="49"/>
      <c r="L30" s="16"/>
      <c r="M30" s="16"/>
      <c r="N30" s="6"/>
      <c r="O30"/>
      <c r="P30" s="7"/>
    </row>
  </sheetData>
  <sheetProtection/>
  <mergeCells count="32">
    <mergeCell ref="N1:R1"/>
    <mergeCell ref="M7:M9"/>
    <mergeCell ref="N7:N9"/>
    <mergeCell ref="O7:Q7"/>
    <mergeCell ref="O8:O9"/>
    <mergeCell ref="P8:P9"/>
    <mergeCell ref="L6:M6"/>
    <mergeCell ref="G3:R3"/>
    <mergeCell ref="R6:R9"/>
    <mergeCell ref="J7:J9"/>
    <mergeCell ref="A27:C27"/>
    <mergeCell ref="N6:Q6"/>
    <mergeCell ref="J6:K6"/>
    <mergeCell ref="Q8:Q9"/>
    <mergeCell ref="K7:K9"/>
    <mergeCell ref="L7:L9"/>
    <mergeCell ref="B7:B9"/>
    <mergeCell ref="C7:C9"/>
    <mergeCell ref="N24:P24"/>
    <mergeCell ref="A25:C25"/>
    <mergeCell ref="G2:R2"/>
    <mergeCell ref="A5:R5"/>
    <mergeCell ref="A6:A9"/>
    <mergeCell ref="B6:E6"/>
    <mergeCell ref="F6:F9"/>
    <mergeCell ref="G6:G9"/>
    <mergeCell ref="H6:H9"/>
    <mergeCell ref="I6:I9"/>
    <mergeCell ref="A26:C26"/>
    <mergeCell ref="B11:R11"/>
    <mergeCell ref="D7:D9"/>
    <mergeCell ref="E7:E9"/>
  </mergeCells>
  <printOptions horizontalCentered="1"/>
  <pageMargins left="0" right="0" top="0.3937007874015748" bottom="0.3937007874015748" header="0.31496062992125984" footer="0.31496062992125984"/>
  <pageSetup fitToHeight="0" horizontalDpi="600" verticalDpi="600" orientation="landscape" paperSize="9" scale="78" r:id="rId9"/>
  <legacyDrawing r:id="rId8"/>
  <oleObjects>
    <oleObject progId="Equation.3" shapeId="1588683" r:id="rId1"/>
    <oleObject progId="Equation.3" shapeId="1588684" r:id="rId2"/>
    <oleObject progId="Equation.3" shapeId="1588685" r:id="rId3"/>
    <oleObject progId="Equation.3" shapeId="1588686" r:id="rId4"/>
    <oleObject progId="Equation.3" shapeId="1588687" r:id="rId5"/>
    <oleObject progId="Equation.3" shapeId="1588688" r:id="rId6"/>
    <oleObject progId="Equation.3" shapeId="1588689" r:id="rId7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яук</dc:creator>
  <cp:keywords/>
  <dc:description/>
  <cp:lastModifiedBy>Пользователь Windows</cp:lastModifiedBy>
  <cp:lastPrinted>2016-09-06T10:38:28Z</cp:lastPrinted>
  <dcterms:created xsi:type="dcterms:W3CDTF">2013-10-04T10:35:03Z</dcterms:created>
  <dcterms:modified xsi:type="dcterms:W3CDTF">2017-09-27T05:12:57Z</dcterms:modified>
  <cp:category/>
  <cp:version/>
  <cp:contentType/>
  <cp:contentStatus/>
</cp:coreProperties>
</file>