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tabRatio="915" activeTab="0"/>
  </bookViews>
  <sheets>
    <sheet name="1г" sheetId="1" r:id="rId1"/>
    <sheet name="2г" sheetId="2" r:id="rId2"/>
    <sheet name="3г" sheetId="3" r:id="rId3"/>
    <sheet name="4г" sheetId="4" r:id="rId4"/>
    <sheet name="5г" sheetId="5" r:id="rId5"/>
    <sheet name="6г" sheetId="6" r:id="rId6"/>
    <sheet name="7г" sheetId="7" r:id="rId7"/>
    <sheet name="8г" sheetId="8" r:id="rId8"/>
  </sheets>
  <externalReferences>
    <externalReference r:id="rId11"/>
    <externalReference r:id="rId12"/>
  </externalReferences>
  <definedNames>
    <definedName name="Nдн">'[1]osn'!$B$5</definedName>
    <definedName name="Par366" localSheetId="2">'3г'!$A$8</definedName>
    <definedName name="Par419" localSheetId="3">'4г'!$A$6</definedName>
    <definedName name="в1">'[1]osn'!$B$3</definedName>
    <definedName name="в2">'[1]osn'!$B$4</definedName>
    <definedName name="диам">'[1]нпл'!$A$6:$A$23</definedName>
    <definedName name="_xlnm.Print_Titles" localSheetId="5">'6г'!$10:$10</definedName>
    <definedName name="_xlnm.Print_Titles" localSheetId="6">'7г'!$10:$10</definedName>
    <definedName name="Кон">'[1]osn'!$G$22</definedName>
    <definedName name="Кпн">'[1]osn'!$G$19</definedName>
    <definedName name="Кпп">'[1]osn'!$H$16</definedName>
    <definedName name="Нобрн">'[1]нпл'!$H$6:$H$23</definedName>
    <definedName name="Нпк">'[1]нпл'!$G$6:$G$23</definedName>
    <definedName name="Нподн">'[1]нпл'!$I$6:$I$23</definedName>
    <definedName name="_xlnm.Print_Area" localSheetId="0">'1г'!$A$1:$K$33</definedName>
    <definedName name="_xlnm.Print_Area" localSheetId="1">'2г'!$A$1:$K$33</definedName>
    <definedName name="_xlnm.Print_Area" localSheetId="2">'3г'!$A$1:$D$37</definedName>
    <definedName name="_xlnm.Print_Area" localSheetId="3">'4г'!$A$1:$I$30</definedName>
    <definedName name="_xlnm.Print_Area" localSheetId="4">'5г'!$A$1:$I$36</definedName>
    <definedName name="_xlnm.Print_Area" localSheetId="5">'6г'!$A$1:$O$35</definedName>
    <definedName name="_xlnm.Print_Area" localSheetId="6">'7г'!$A$1:$R$34</definedName>
    <definedName name="_xlnm.Print_Area" localSheetId="7">'8г'!$A$1:$J$34</definedName>
    <definedName name="Тгвс">'[1]osn'!$B$26</definedName>
    <definedName name="Тсл5">'[1]osn'!$B$30</definedName>
    <definedName name="Тсрут">'[1]osn'!$H$11</definedName>
    <definedName name="Тхз">'[1]osn'!$B$28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</definedNames>
  <calcPr fullCalcOnLoad="1"/>
</workbook>
</file>

<file path=xl/sharedStrings.xml><?xml version="1.0" encoding="utf-8"?>
<sst xmlns="http://schemas.openxmlformats.org/spreadsheetml/2006/main" count="243" uniqueCount="177">
  <si>
    <t>М.П.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</si>
  <si>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</si>
  <si>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</si>
  <si>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</si>
  <si>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</si>
  <si>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</si>
  <si>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</si>
  <si>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</si>
  <si>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</si>
  <si>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</si>
  <si>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</si>
  <si>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</si>
  <si>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</si>
  <si>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</si>
  <si>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Поставщик:</t>
  </si>
  <si>
    <t>Длина по трассе</t>
  </si>
  <si>
    <t>Норма плотности теплового потока с учетом условий эксплуатации,</t>
  </si>
  <si>
    <t xml:space="preserve">Часовые потери тепла </t>
  </si>
  <si>
    <t>3=4+5</t>
  </si>
  <si>
    <t>Тепловые сети</t>
  </si>
  <si>
    <t>5=3х4</t>
  </si>
  <si>
    <t xml:space="preserve">Период времени </t>
  </si>
  <si>
    <t>1 квартал</t>
  </si>
  <si>
    <t>2 квартал</t>
  </si>
  <si>
    <t>3 квартал</t>
  </si>
  <si>
    <t>4 квартал</t>
  </si>
  <si>
    <t>Диаметр трубо-прово-дов</t>
  </si>
  <si>
    <t>Потери тепла за год, Гкал</t>
  </si>
  <si>
    <t>Общая</t>
  </si>
  <si>
    <t>В том числе</t>
  </si>
  <si>
    <t>подземная</t>
  </si>
  <si>
    <t>надземная прокладка</t>
  </si>
  <si>
    <t>подземн.</t>
  </si>
  <si>
    <t>надземн.</t>
  </si>
  <si>
    <t>Сумма</t>
  </si>
  <si>
    <t>подземн</t>
  </si>
  <si>
    <t>надземн</t>
  </si>
  <si>
    <t>8=6х7</t>
  </si>
  <si>
    <t>11=9х10</t>
  </si>
  <si>
    <t>12=4х8хb</t>
  </si>
  <si>
    <t>13=5х11хb</t>
  </si>
  <si>
    <t>14=12+13</t>
  </si>
  <si>
    <t>1</t>
  </si>
  <si>
    <t>2</t>
  </si>
  <si>
    <t>Продолжительность работы</t>
  </si>
  <si>
    <t>3</t>
  </si>
  <si>
    <t>4</t>
  </si>
  <si>
    <t>5</t>
  </si>
  <si>
    <t>гвс</t>
  </si>
  <si>
    <t>6</t>
  </si>
  <si>
    <t>7</t>
  </si>
  <si>
    <t xml:space="preserve"> час</t>
  </si>
  <si>
    <t>8</t>
  </si>
  <si>
    <t>9</t>
  </si>
  <si>
    <t>10</t>
  </si>
  <si>
    <t>11</t>
  </si>
  <si>
    <t xml:space="preserve">Объем местн. системы ГВС </t>
  </si>
  <si>
    <t>Норматив утечки,
т/час</t>
  </si>
  <si>
    <t>Время работы сетей, час</t>
  </si>
  <si>
    <t>Норматив утечки, т/год</t>
  </si>
  <si>
    <t>Потери тепла
Гкал</t>
  </si>
  <si>
    <t>Сумма потерь,
Гкал</t>
  </si>
  <si>
    <t>Длина по трассе однотр.</t>
  </si>
  <si>
    <t>Площадь поперечн. сечения</t>
  </si>
  <si>
    <t>Объем трубопроводов</t>
  </si>
  <si>
    <t>зимн.</t>
  </si>
  <si>
    <t>летн.</t>
  </si>
  <si>
    <t>с утечкой</t>
  </si>
  <si>
    <t>на нагрев после останова</t>
  </si>
  <si>
    <t>итого</t>
  </si>
  <si>
    <t>8=5+7</t>
  </si>
  <si>
    <t>9=8*0,0025*0,985</t>
  </si>
  <si>
    <t>17=15+16</t>
  </si>
  <si>
    <t>18=14+17</t>
  </si>
  <si>
    <t>Приложение №6</t>
  </si>
  <si>
    <t>Всего за счет бюджетных средств, руб. с НДС</t>
  </si>
  <si>
    <t>Приложение № 1</t>
  </si>
  <si>
    <t>АКТ</t>
  </si>
  <si>
    <t>ПОДПИСИ: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</si>
  <si>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</si>
  <si>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</si>
  <si>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</si>
  <si>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</si>
  <si>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</si>
  <si>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</si>
  <si>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</si>
  <si>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</si>
  <si>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</si>
  <si>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</si>
  <si>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</si>
  <si>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</si>
  <si>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</si>
  <si>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 xml:space="preserve">_____________________ /М.А.Терехов/                      </t>
  </si>
  <si>
    <t>Горячее водоснабжение (компонент "Тепловая энергия"), Гкал</t>
  </si>
  <si>
    <t>Тариф на горячее водоснабжение (компонент "Тепловая энергия"), руб./м.Гкал (без НДС)</t>
  </si>
  <si>
    <t>(за счет средств муниципального бюджета)</t>
  </si>
  <si>
    <t>Среднечас. нагрузка ГВС Гкал. час</t>
  </si>
  <si>
    <t>Приложение № 2</t>
  </si>
  <si>
    <t>N п/п</t>
  </si>
  <si>
    <t>СВЕДЕНИЯ</t>
  </si>
  <si>
    <t>Приложение № 3</t>
  </si>
  <si>
    <t>Приложение № 4</t>
  </si>
  <si>
    <t>РЕЖИМ</t>
  </si>
  <si>
    <t>Дата опломбирования</t>
  </si>
  <si>
    <t>Дата очередной поверки</t>
  </si>
  <si>
    <t>Характеристика места отбора проб</t>
  </si>
  <si>
    <t>Приложение № 5</t>
  </si>
  <si>
    <t>Заводской номер прибора учета</t>
  </si>
  <si>
    <t>Марка  прибора учета</t>
  </si>
  <si>
    <t>Точка подключения (технологического присоединения) абонента</t>
  </si>
  <si>
    <t>Итого</t>
  </si>
  <si>
    <t>об установленной мощности, необходимой</t>
  </si>
  <si>
    <t>в том числе с распределением указанной мощности по каждой</t>
  </si>
  <si>
    <t>точке подключения (технологического присоединения),</t>
  </si>
  <si>
    <t>принимает на себя обязательства обеспечить</t>
  </si>
  <si>
    <t>Наименование подключенного объекта</t>
  </si>
  <si>
    <t>Гарантированный уровень давления горячей воды в системе горячего водоснабжения в точке подключения (технологического присоединения)</t>
  </si>
  <si>
    <t xml:space="preserve">     о приборах учета (узлах учета) и местах отбора проб горячей воды</t>
  </si>
  <si>
    <t xml:space="preserve">                I. Приборы учета (узлы учета) горячей воды</t>
  </si>
  <si>
    <t>Показания приборов учета на начало подачи горячей воды</t>
  </si>
  <si>
    <t>Место расположения прибора учета (узла учета)</t>
  </si>
  <si>
    <t>Диаметр водопроводной сети (миллиметров)</t>
  </si>
  <si>
    <t>Количество листов прилагаемого технического паспорта</t>
  </si>
  <si>
    <t xml:space="preserve">                    II. Места отбора проб горячей воды</t>
  </si>
  <si>
    <t>Место отбора проб</t>
  </si>
  <si>
    <t>Примечание.  Схема  расположения  средств  измерения и мест отбора проб горячей воды прилагается.</t>
  </si>
  <si>
    <t>Приложение №7</t>
  </si>
  <si>
    <t>РАЗГРАНИЧЕНИЯ  ЭКСПЛУАТАЦИОННОЙ ОТВЕТСТВЕННОСТИ СТОРОН ПО СЕТЯМ ГОРЯЧЕГО ВОДОСНАБЖЕНИЯ</t>
  </si>
  <si>
    <t>РАЗГРАНИЧЕНИЯ  БАЛАНСОВОЙ ПРИНАДЛЕЖНОСТИ СТОРОН ПО СЕТЯМ ГОРЯЧЕГО ВОДОСНАБЖЕНИЯ</t>
  </si>
  <si>
    <t>при совместном упоминании, именуемые в дальнейшем стороны, составили настоящий акт о том, что граница раздела  эксплуатационной  ответственности  по сетям   горячего водоснабжения</t>
  </si>
  <si>
    <t>Приложение №8</t>
  </si>
  <si>
    <t>ГОД</t>
  </si>
  <si>
    <t>подачи горячей воды в точке подключения</t>
  </si>
  <si>
    <t xml:space="preserve"> (технологического присоединения)</t>
  </si>
  <si>
    <t>Установленная мощность, куб.м. в год</t>
  </si>
  <si>
    <t>Подключенная нагрузка, куб.м. в час</t>
  </si>
  <si>
    <t>Обоснование цены контракта</t>
  </si>
  <si>
    <t>Заказчик:</t>
  </si>
  <si>
    <t>Гарантированный объем подачи горячей воды куб.м. в год, в том числе с разбивкой по месяцам</t>
  </si>
  <si>
    <t>Расчет нормативных технологических потерь тепловой энергии
 через теплоизоляционные конструкции трубопроводов горячего водоснабжения  (ГВС) находящихся в ведении Заказчика.</t>
  </si>
  <si>
    <t>Расчет нормативных технологических потерь тепловой энергии с утечкой теплоносителя из трубопроводов горячего водоснабжения (ГВС) находящихся в ведении Заказчика.</t>
  </si>
  <si>
    <t xml:space="preserve"> от "____" _____________ 201___г</t>
  </si>
  <si>
    <t xml:space="preserve">составили настоящий акт о том, что граница раздела  балансовой принадлежности  по сетям   горячего водоснабжения </t>
  </si>
  <si>
    <t>для осуществления горячего водоснабжения Заказчика,</t>
  </si>
  <si>
    <t>а также о подключенной нагрузке, в пределах которой Поставщик</t>
  </si>
  <si>
    <t>горячее водоснабжение Заказчика</t>
  </si>
  <si>
    <t>от "____" _____________ 201___г</t>
  </si>
  <si>
    <t xml:space="preserve"> "____" _____________ 201___г</t>
  </si>
  <si>
    <t xml:space="preserve">выделенные Заказчику распорядителем бюджетных средств </t>
  </si>
  <si>
    <t>для оплаты  горячей воды.</t>
  </si>
  <si>
    <t>Горячее водоснабжение (компонент "Холодная вода"), м.куб.</t>
  </si>
  <si>
    <t>Тариф на горячее водоснабжение (компонент "Холодная вода"), руб./м.куб (без НДС)</t>
  </si>
  <si>
    <t>Количество дней</t>
  </si>
  <si>
    <t>Гкал</t>
  </si>
  <si>
    <t>Удельный расход тепловой энергии на 1 м.куб. горячей воды, Гкал/м.куб.</t>
  </si>
  <si>
    <t>Объем тепловой энергии, используемой на подогрев холодной воды, Гкал.в год, в том числе с разбивкой по месяцам</t>
  </si>
  <si>
    <t>Заказчик</t>
  </si>
  <si>
    <t xml:space="preserve">к контракту   горячего водоснабжения №______ </t>
  </si>
  <si>
    <t>Общий объем потребления тепловой энерии на горячее водоснабжение, Гкал</t>
  </si>
  <si>
    <t>Общий объем тепловой энергии на горячее водоснабжение, Гкал. в год, в том числе с разбивкой по месяцам</t>
  </si>
  <si>
    <t>Удельный расход тепловой энергии  на подогрев воды, Гкал/м.куб.</t>
  </si>
  <si>
    <t xml:space="preserve">к контракту горячего водоснабжения </t>
  </si>
  <si>
    <t>к контракту  горячего водоснабжения</t>
  </si>
  <si>
    <t xml:space="preserve">к контракту  горячего водоснабжения </t>
  </si>
  <si>
    <t xml:space="preserve">к контракту на  горячее водоснабжение </t>
  </si>
  <si>
    <t xml:space="preserve">Лимиты бюджетных обязательств  на  2017 год </t>
  </si>
  <si>
    <t>2017 Год</t>
  </si>
  <si>
    <t>АО «Тамбовская сетевая компания»</t>
  </si>
  <si>
    <t>Нормативные технологические  потери тепловой энергии через теплоизоляционные конструкции трубопроводов горячего водоснабжения и с утечкой теплоносителя, находящихся в ведении Заказчика, Гкал.в год, в том числе с разбивкой по месяцам</t>
  </si>
  <si>
    <t>Нормативные технологические потери тепловой энергии через теплоизоляционные конструкции трубопроводов горячего водоснабжения и с утечкой теплоносителя, находящихся в ведении Заказчика, Гкал.в год</t>
  </si>
  <si>
    <t xml:space="preserve">к контакту  горячего водоснабжения </t>
  </si>
  <si>
    <t>именуемое в дальнейшем Поставщик , действующего., с одной стороны</t>
  </si>
  <si>
    <t>именуемое в дальнейшем Заказчик, в лице, действующего на основании, с другой стороны</t>
  </si>
  <si>
    <t>– здания , расположенного по адресу</t>
  </si>
  <si>
    <t>именуемое в дальнейшем Поставщик , действующего , с одной стороны</t>
  </si>
  <si>
    <t>именуемое в дальнейшем Заказчик, в лице , действующего на основании Устава, с другой стороны</t>
  </si>
  <si>
    <t>– здания, расположенного по адресу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</si>
</sst>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00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#,##0.0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000"/>
    <numFmt numFmtId="180" formatCode="[$-FC19]d\ mmmm\ yyyy\ &quot;г.&quot;"/>
  </numFmts>
  <fonts count="6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8"/>
      <name val="Arial Cyr"/>
      <family val="0"/>
    </font>
    <font>
      <sz val="10"/>
      <color indexed="9"/>
      <name val="Arial Cyr"/>
      <family val="2"/>
    </font>
    <font>
      <sz val="8"/>
      <name val="Arial Cyr"/>
      <family val="2"/>
    </font>
    <font>
      <sz val="11"/>
      <color indexed="18"/>
      <name val="Times New Roman"/>
      <family val="1"/>
    </font>
    <font>
      <b/>
      <sz val="12"/>
      <color indexed="18"/>
      <name val="Arial Cyr"/>
      <family val="2"/>
    </font>
    <font>
      <sz val="10"/>
      <color indexed="18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10"/>
      <name val="Courier New"/>
      <family val="3"/>
    </font>
    <font>
      <b/>
      <sz val="10"/>
      <name val="Courier New"/>
      <family val="3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2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vertical="top" wrapText="1"/>
    </xf>
    <xf numFmtId="2" fontId="1" fillId="32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10" xfId="0" applyFont="1" applyBorder="1" applyAlignment="1">
      <alignment horizontal="justify" vertical="top" wrapText="1"/>
    </xf>
    <xf numFmtId="166" fontId="15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0" fontId="14" fillId="33" borderId="10" xfId="0" applyFont="1" applyFill="1" applyBorder="1" applyAlignment="1">
      <alignment horizontal="justify" vertical="top" wrapText="1"/>
    </xf>
    <xf numFmtId="166" fontId="14" fillId="33" borderId="10" xfId="0" applyNumberFormat="1" applyFont="1" applyFill="1" applyBorder="1" applyAlignment="1">
      <alignment horizontal="center" vertical="top" wrapText="1"/>
    </xf>
    <xf numFmtId="4" fontId="14" fillId="33" borderId="10" xfId="0" applyNumberFormat="1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49" fontId="1" fillId="32" borderId="10" xfId="0" applyNumberFormat="1" applyFont="1" applyFill="1" applyBorder="1" applyAlignment="1">
      <alignment vertical="top" wrapText="1"/>
    </xf>
    <xf numFmtId="0" fontId="1" fillId="4" borderId="10" xfId="0" applyFont="1" applyFill="1" applyBorder="1" applyAlignment="1" applyProtection="1">
      <alignment vertical="top" wrapText="1"/>
      <protection locked="0"/>
    </xf>
    <xf numFmtId="164" fontId="1" fillId="32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49" fontId="0" fillId="0" borderId="10" xfId="0" applyNumberFormat="1" applyBorder="1" applyAlignment="1">
      <alignment horizontal="left"/>
    </xf>
    <xf numFmtId="49" fontId="17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 vertical="top" wrapText="1"/>
    </xf>
    <xf numFmtId="0" fontId="18" fillId="0" borderId="0" xfId="0" applyFont="1" applyFill="1" applyAlignment="1">
      <alignment horizontal="center"/>
    </xf>
    <xf numFmtId="49" fontId="0" fillId="0" borderId="0" xfId="0" applyNumberFormat="1" applyAlignment="1">
      <alignment/>
    </xf>
    <xf numFmtId="0" fontId="19" fillId="0" borderId="0" xfId="0" applyFont="1" applyAlignment="1">
      <alignment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49" fontId="20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49" fontId="20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4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top" wrapText="1"/>
    </xf>
    <xf numFmtId="2" fontId="21" fillId="0" borderId="10" xfId="0" applyNumberFormat="1" applyFont="1" applyBorder="1" applyAlignment="1">
      <alignment vertical="top" wrapText="1"/>
    </xf>
    <xf numFmtId="171" fontId="21" fillId="0" borderId="10" xfId="0" applyNumberFormat="1" applyFont="1" applyBorder="1" applyAlignment="1">
      <alignment vertical="top" wrapText="1"/>
    </xf>
    <xf numFmtId="165" fontId="21" fillId="0" borderId="10" xfId="0" applyNumberFormat="1" applyFont="1" applyBorder="1" applyAlignment="1">
      <alignment vertical="top" wrapText="1"/>
    </xf>
    <xf numFmtId="2" fontId="22" fillId="0" borderId="10" xfId="0" applyNumberFormat="1" applyFont="1" applyBorder="1" applyAlignment="1">
      <alignment horizontal="center" vertical="center"/>
    </xf>
    <xf numFmtId="165" fontId="21" fillId="0" borderId="10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left"/>
    </xf>
    <xf numFmtId="164" fontId="21" fillId="0" borderId="10" xfId="0" applyNumberFormat="1" applyFont="1" applyBorder="1" applyAlignment="1">
      <alignment vertical="top" wrapText="1"/>
    </xf>
    <xf numFmtId="2" fontId="23" fillId="0" borderId="0" xfId="0" applyNumberFormat="1" applyFont="1" applyAlignment="1">
      <alignment/>
    </xf>
    <xf numFmtId="0" fontId="15" fillId="34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67" fontId="15" fillId="0" borderId="10" xfId="0" applyNumberFormat="1" applyFont="1" applyBorder="1" applyAlignment="1">
      <alignment horizontal="center" vertical="top" wrapText="1"/>
    </xf>
    <xf numFmtId="167" fontId="14" fillId="33" borderId="10" xfId="0" applyNumberFormat="1" applyFont="1" applyFill="1" applyBorder="1" applyAlignment="1">
      <alignment horizontal="center" vertical="top" wrapText="1"/>
    </xf>
    <xf numFmtId="167" fontId="0" fillId="0" borderId="0" xfId="0" applyNumberFormat="1" applyAlignment="1">
      <alignment/>
    </xf>
    <xf numFmtId="171" fontId="15" fillId="0" borderId="10" xfId="0" applyNumberFormat="1" applyFont="1" applyBorder="1" applyAlignment="1">
      <alignment vertical="top" wrapText="1"/>
    </xf>
    <xf numFmtId="165" fontId="17" fillId="0" borderId="10" xfId="0" applyNumberFormat="1" applyFont="1" applyBorder="1" applyAlignment="1">
      <alignment vertical="top" wrapText="1"/>
    </xf>
    <xf numFmtId="170" fontId="15" fillId="0" borderId="10" xfId="0" applyNumberFormat="1" applyFont="1" applyBorder="1" applyAlignment="1">
      <alignment vertical="top" wrapText="1"/>
    </xf>
    <xf numFmtId="170" fontId="21" fillId="0" borderId="10" xfId="0" applyNumberFormat="1" applyFont="1" applyBorder="1" applyAlignment="1">
      <alignment vertical="top" wrapText="1"/>
    </xf>
    <xf numFmtId="1" fontId="21" fillId="0" borderId="10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6" fillId="0" borderId="0" xfId="0" applyFont="1" applyAlignment="1">
      <alignment horizontal="right"/>
    </xf>
    <xf numFmtId="1" fontId="1" fillId="0" borderId="1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justify" vertical="top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 horizontal="right"/>
    </xf>
    <xf numFmtId="0" fontId="28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12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9" fillId="0" borderId="0" xfId="0" applyFont="1" applyAlignment="1">
      <alignment horizontal="justify" vertical="top" wrapText="1"/>
    </xf>
    <xf numFmtId="0" fontId="12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0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left" vertical="top" wrapText="1"/>
    </xf>
    <xf numFmtId="14" fontId="2" fillId="0" borderId="18" xfId="0" applyNumberFormat="1" applyFont="1" applyBorder="1" applyAlignment="1">
      <alignment horizontal="left"/>
    </xf>
    <xf numFmtId="49" fontId="30" fillId="0" borderId="18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17" fillId="0" borderId="0" xfId="0" applyNumberFormat="1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2" fontId="17" fillId="0" borderId="0" xfId="0" applyNumberFormat="1" applyFont="1" applyBorder="1" applyAlignment="1">
      <alignment vertical="top" wrapText="1"/>
    </xf>
    <xf numFmtId="165" fontId="17" fillId="0" borderId="0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vertical="top"/>
    </xf>
    <xf numFmtId="0" fontId="26" fillId="0" borderId="0" xfId="0" applyFont="1" applyAlignment="1">
      <alignment horizontal="justify"/>
    </xf>
    <xf numFmtId="0" fontId="9" fillId="0" borderId="0" xfId="0" applyFont="1" applyAlignment="1">
      <alignment horizontal="justify" vertical="top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4" fillId="0" borderId="0" xfId="0" applyFont="1" applyAlignment="1">
      <alignment horizontal="justify"/>
    </xf>
    <xf numFmtId="0" fontId="2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12" fillId="0" borderId="19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0" fontId="1" fillId="32" borderId="11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4" borderId="14" xfId="0" applyFont="1" applyFill="1" applyBorder="1" applyAlignment="1" applyProtection="1">
      <alignment horizontal="center"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14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0" fontId="7" fillId="4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7.emf" /><Relationship Id="rId13" Type="http://schemas.openxmlformats.org/officeDocument/2006/relationships/image" Target="../media/image8.emf" /><Relationship Id="rId14" Type="http://schemas.openxmlformats.org/officeDocument/2006/relationships/image" Target="../media/image18.emf" /><Relationship Id="rId15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view="pageBreakPreview" zoomScale="85" zoomScaleSheetLayoutView="85" zoomScalePageLayoutView="0" workbookViewId="0" topLeftCell="A1">
      <selection activeCell="A11" sqref="A11:K11"/>
    </sheetView>
  </sheetViews>
  <sheetFormatPr defaultColWidth="9.00390625" defaultRowHeight="12.75"/>
  <cols>
    <col min="1" max="1" width="9.125" style="1" customWidth="1"/>
  </cols>
  <sheetData>
    <row r="1" ht="12.75">
      <c r="K1" s="2" t="s">
        <v>76</v>
      </c>
    </row>
    <row r="2" ht="12.75">
      <c r="K2" s="2" t="s">
        <v>161</v>
      </c>
    </row>
    <row r="3" ht="12.75">
      <c r="K3" s="2" t="s">
        <v>141</v>
      </c>
    </row>
    <row r="4" ht="12.75">
      <c r="K4" s="2"/>
    </row>
    <row r="5" spans="1:11" ht="18.75">
      <c r="A5" s="92"/>
      <c r="K5" s="2"/>
    </row>
    <row r="6" ht="11.25" customHeight="1">
      <c r="A6" s="93"/>
    </row>
    <row r="7" ht="25.5">
      <c r="F7" s="93" t="s">
        <v>77</v>
      </c>
    </row>
    <row r="8" spans="1:11" ht="40.5" customHeight="1">
      <c r="A8" s="158" t="s">
        <v>128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</row>
    <row r="9" ht="5.25" customHeight="1">
      <c r="A9" s="94"/>
    </row>
    <row r="10" spans="1:11" ht="19.5" customHeight="1">
      <c r="A10" s="160" t="s">
        <v>167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</row>
    <row r="11" spans="1:11" ht="48" customHeight="1">
      <c r="A11" s="162" t="s">
        <v>174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</row>
    <row r="12" spans="1:11" ht="38.25" customHeight="1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1" ht="36" customHeight="1">
      <c r="A13" s="162" t="s">
        <v>175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11" ht="48.75" customHeight="1">
      <c r="A14" s="164" t="s">
        <v>142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</row>
    <row r="15" spans="1:11" ht="3.75" customHeight="1">
      <c r="A15" s="173"/>
      <c r="B15" s="161"/>
      <c r="C15" s="161"/>
      <c r="D15" s="161"/>
      <c r="E15" s="161"/>
      <c r="F15" s="161"/>
      <c r="G15" s="161"/>
      <c r="H15" s="161"/>
      <c r="I15" s="161"/>
      <c r="J15" s="161"/>
      <c r="K15" s="161"/>
    </row>
    <row r="16" spans="1:11" ht="21.75" customHeight="1">
      <c r="A16" s="166" t="s">
        <v>176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</row>
    <row r="17" spans="1:11" ht="18.75" customHeight="1">
      <c r="A17" s="162"/>
      <c r="B17" s="161"/>
      <c r="C17" s="161"/>
      <c r="D17" s="161"/>
      <c r="E17" s="161"/>
      <c r="F17" s="161"/>
      <c r="G17" s="161"/>
      <c r="H17" s="161"/>
      <c r="I17" s="161"/>
      <c r="J17" s="161"/>
      <c r="K17" s="161"/>
    </row>
    <row r="18" spans="1:11" ht="49.5" customHeight="1">
      <c r="A18" s="162"/>
      <c r="B18" s="161"/>
      <c r="C18" s="161"/>
      <c r="D18" s="161"/>
      <c r="E18" s="161"/>
      <c r="F18" s="161"/>
      <c r="G18" s="161"/>
      <c r="H18" s="161"/>
      <c r="I18" s="161"/>
      <c r="J18" s="161"/>
      <c r="K18" s="161"/>
    </row>
    <row r="19" spans="1:11" ht="13.5" customHeight="1">
      <c r="A19" s="95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96" t="s">
        <v>78</v>
      </c>
    </row>
    <row r="21" ht="4.5" customHeight="1">
      <c r="A21" s="96"/>
    </row>
    <row r="22" spans="1:11" ht="33.75" customHeight="1">
      <c r="A22" s="169" t="s">
        <v>14</v>
      </c>
      <c r="B22" s="170"/>
      <c r="C22" s="170"/>
      <c r="D22" s="170"/>
      <c r="E22" s="170"/>
      <c r="G22" s="171" t="s">
        <v>137</v>
      </c>
      <c r="H22" s="170"/>
      <c r="I22" s="170"/>
      <c r="J22" s="170"/>
      <c r="K22" s="170"/>
    </row>
    <row r="23" spans="1:19" ht="21" customHeight="1">
      <c r="A23" s="165"/>
      <c r="B23" s="161"/>
      <c r="C23" s="161"/>
      <c r="D23" s="161"/>
      <c r="E23" s="161"/>
      <c r="G23" s="172"/>
      <c r="H23" s="159"/>
      <c r="I23" s="159"/>
      <c r="J23" s="159"/>
      <c r="K23" s="159"/>
      <c r="L23" s="1"/>
      <c r="M23" s="1"/>
      <c r="N23" s="1"/>
      <c r="O23" s="1"/>
      <c r="P23" s="1"/>
      <c r="Q23" s="1"/>
      <c r="R23" s="1"/>
      <c r="S23" s="1"/>
    </row>
    <row r="24" spans="1:19" ht="30.75" customHeight="1">
      <c r="A24" s="165"/>
      <c r="B24" s="161"/>
      <c r="C24" s="161"/>
      <c r="D24" s="161"/>
      <c r="E24" s="161"/>
      <c r="G24" s="172"/>
      <c r="H24" s="159"/>
      <c r="I24" s="159"/>
      <c r="J24" s="159"/>
      <c r="K24" s="159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165"/>
      <c r="B25" s="161"/>
      <c r="C25" s="161"/>
      <c r="D25" s="161"/>
      <c r="E25" s="161"/>
      <c r="H25" s="1"/>
      <c r="I25" s="1"/>
      <c r="J25" s="1"/>
      <c r="K25" s="11"/>
      <c r="L25" s="1"/>
      <c r="M25" s="1"/>
      <c r="N25" s="1"/>
      <c r="O25" s="1"/>
      <c r="P25" s="1"/>
      <c r="Q25" s="1"/>
      <c r="R25" s="1"/>
      <c r="S25" s="1"/>
    </row>
    <row r="26" spans="1:11" ht="15.75">
      <c r="A26" s="3" t="s">
        <v>0</v>
      </c>
      <c r="K26" s="97" t="s">
        <v>0</v>
      </c>
    </row>
    <row r="27" spans="1:2" ht="15.75">
      <c r="A27" s="3"/>
      <c r="B27" s="4"/>
    </row>
    <row r="28" spans="1:5" ht="14.25" customHeight="1">
      <c r="A28" s="167"/>
      <c r="B28" s="168"/>
      <c r="C28" s="168"/>
      <c r="D28" s="168"/>
      <c r="E28" s="168"/>
    </row>
    <row r="29" spans="1:5" ht="12.75">
      <c r="A29" s="167"/>
      <c r="B29" s="167"/>
      <c r="C29" s="168"/>
      <c r="D29" s="168"/>
      <c r="E29" s="168"/>
    </row>
    <row r="30" spans="1:2" ht="6.75" customHeight="1">
      <c r="A30" s="3"/>
      <c r="B30" s="3"/>
    </row>
    <row r="31" spans="1:5" ht="12" customHeight="1">
      <c r="A31" s="167"/>
      <c r="B31" s="168"/>
      <c r="C31" s="168"/>
      <c r="D31" s="168"/>
      <c r="E31" s="168"/>
    </row>
    <row r="32" spans="1:5" ht="12.75">
      <c r="A32" s="167"/>
      <c r="B32" s="167"/>
      <c r="C32" s="168"/>
      <c r="D32" s="168"/>
      <c r="E32" s="168"/>
    </row>
  </sheetData>
  <sheetProtection/>
  <mergeCells count="21">
    <mergeCell ref="G24:K24"/>
    <mergeCell ref="G23:K23"/>
    <mergeCell ref="A15:K15"/>
    <mergeCell ref="A17:K17"/>
    <mergeCell ref="A18:K18"/>
    <mergeCell ref="A23:E23"/>
    <mergeCell ref="A16:K16"/>
    <mergeCell ref="A32:E32"/>
    <mergeCell ref="A25:E25"/>
    <mergeCell ref="A28:E28"/>
    <mergeCell ref="A29:E29"/>
    <mergeCell ref="A31:E31"/>
    <mergeCell ref="A24:E24"/>
    <mergeCell ref="A22:E22"/>
    <mergeCell ref="G22:K22"/>
    <mergeCell ref="A8:K8"/>
    <mergeCell ref="A10:K10"/>
    <mergeCell ref="A11:K11"/>
    <mergeCell ref="A12:K12"/>
    <mergeCell ref="A13:K13"/>
    <mergeCell ref="A14:K14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="85" zoomScaleSheetLayoutView="85" zoomScalePageLayoutView="0" workbookViewId="0" topLeftCell="A4">
      <selection activeCell="P24" sqref="P24"/>
    </sheetView>
  </sheetViews>
  <sheetFormatPr defaultColWidth="9.00390625" defaultRowHeight="12.75"/>
  <cols>
    <col min="1" max="1" width="9.125" style="1" customWidth="1"/>
  </cols>
  <sheetData>
    <row r="1" ht="12.75">
      <c r="K1" s="2" t="s">
        <v>97</v>
      </c>
    </row>
    <row r="2" ht="12.75">
      <c r="K2" s="2" t="s">
        <v>161</v>
      </c>
    </row>
    <row r="3" ht="12.75">
      <c r="K3" s="2" t="s">
        <v>141</v>
      </c>
    </row>
    <row r="4" ht="12.75">
      <c r="K4" s="2"/>
    </row>
    <row r="5" spans="1:11" ht="18.75">
      <c r="A5" s="92"/>
      <c r="K5" s="2"/>
    </row>
    <row r="6" ht="11.25" customHeight="1">
      <c r="A6" s="93"/>
    </row>
    <row r="7" ht="25.5">
      <c r="F7" s="93" t="s">
        <v>77</v>
      </c>
    </row>
    <row r="8" spans="1:11" ht="40.5" customHeight="1">
      <c r="A8" s="158" t="s">
        <v>127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</row>
    <row r="9" ht="5.25" customHeight="1">
      <c r="A9" s="94"/>
    </row>
    <row r="10" spans="1:11" ht="19.5" customHeight="1">
      <c r="A10" s="160" t="s">
        <v>167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</row>
    <row r="11" spans="1:11" ht="48" customHeight="1">
      <c r="A11" s="162" t="s">
        <v>171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</row>
    <row r="12" spans="1:11" ht="38.25" customHeight="1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1" ht="36" customHeight="1">
      <c r="A13" s="162" t="s">
        <v>172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11" ht="48.75" customHeight="1">
      <c r="A14" s="164" t="s">
        <v>129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</row>
    <row r="15" spans="1:11" ht="3.75" customHeight="1">
      <c r="A15" s="173"/>
      <c r="B15" s="161"/>
      <c r="C15" s="161"/>
      <c r="D15" s="161"/>
      <c r="E15" s="161"/>
      <c r="F15" s="161"/>
      <c r="G15" s="161"/>
      <c r="H15" s="161"/>
      <c r="I15" s="161"/>
      <c r="J15" s="161"/>
      <c r="K15" s="161"/>
    </row>
    <row r="16" spans="1:11" ht="21.75" customHeight="1">
      <c r="A16" s="166" t="s">
        <v>173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</row>
    <row r="17" spans="1:11" ht="18.75" customHeight="1">
      <c r="A17" s="162"/>
      <c r="B17" s="161"/>
      <c r="C17" s="161"/>
      <c r="D17" s="161"/>
      <c r="E17" s="161"/>
      <c r="F17" s="161"/>
      <c r="G17" s="161"/>
      <c r="H17" s="161"/>
      <c r="I17" s="161"/>
      <c r="J17" s="161"/>
      <c r="K17" s="161"/>
    </row>
    <row r="18" spans="1:11" ht="47.25" customHeight="1">
      <c r="A18" s="162"/>
      <c r="B18" s="161"/>
      <c r="C18" s="161"/>
      <c r="D18" s="161"/>
      <c r="E18" s="161"/>
      <c r="F18" s="161"/>
      <c r="G18" s="161"/>
      <c r="H18" s="161"/>
      <c r="I18" s="161"/>
      <c r="J18" s="161"/>
      <c r="K18" s="161"/>
    </row>
    <row r="19" spans="1:11" ht="13.5" customHeight="1">
      <c r="A19" s="95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96" t="s">
        <v>78</v>
      </c>
    </row>
    <row r="21" ht="4.5" customHeight="1">
      <c r="A21" s="96"/>
    </row>
    <row r="22" spans="1:11" ht="35.25" customHeight="1">
      <c r="A22" s="169" t="s">
        <v>14</v>
      </c>
      <c r="B22" s="170"/>
      <c r="C22" s="170"/>
      <c r="D22" s="170"/>
      <c r="E22" s="170"/>
      <c r="G22" s="171" t="s">
        <v>137</v>
      </c>
      <c r="H22" s="170"/>
      <c r="I22" s="170"/>
      <c r="J22" s="170"/>
      <c r="K22" s="170"/>
    </row>
    <row r="23" spans="1:19" ht="21" customHeight="1">
      <c r="A23" s="165"/>
      <c r="B23" s="161"/>
      <c r="C23" s="161"/>
      <c r="D23" s="161"/>
      <c r="E23" s="161"/>
      <c r="G23" s="172"/>
      <c r="H23" s="159"/>
      <c r="I23" s="159"/>
      <c r="J23" s="159"/>
      <c r="K23" s="159"/>
      <c r="L23" s="1"/>
      <c r="M23" s="1"/>
      <c r="N23" s="1"/>
      <c r="O23" s="1"/>
      <c r="P23" s="1"/>
      <c r="Q23" s="1"/>
      <c r="R23" s="1"/>
      <c r="S23" s="1"/>
    </row>
    <row r="24" spans="1:19" ht="30.75" customHeight="1">
      <c r="A24" s="165"/>
      <c r="B24" s="161"/>
      <c r="C24" s="161"/>
      <c r="D24" s="161"/>
      <c r="E24" s="161"/>
      <c r="G24" s="172"/>
      <c r="H24" s="159"/>
      <c r="I24" s="159"/>
      <c r="J24" s="159"/>
      <c r="K24" s="159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165"/>
      <c r="B25" s="161"/>
      <c r="C25" s="161"/>
      <c r="D25" s="161"/>
      <c r="E25" s="161"/>
      <c r="H25" s="1"/>
      <c r="I25" s="1"/>
      <c r="J25" s="1"/>
      <c r="K25" s="11"/>
      <c r="L25" s="1"/>
      <c r="M25" s="1"/>
      <c r="N25" s="1"/>
      <c r="O25" s="1"/>
      <c r="P25" s="1"/>
      <c r="Q25" s="1"/>
      <c r="R25" s="1"/>
      <c r="S25" s="1"/>
    </row>
    <row r="26" spans="1:11" ht="15.75">
      <c r="A26" s="3" t="s">
        <v>0</v>
      </c>
      <c r="K26" s="97" t="s">
        <v>0</v>
      </c>
    </row>
    <row r="27" spans="1:2" ht="15.75">
      <c r="A27" s="3"/>
      <c r="B27" s="4"/>
    </row>
    <row r="28" spans="1:5" ht="14.25" customHeight="1">
      <c r="A28" s="167"/>
      <c r="B28" s="168"/>
      <c r="C28" s="168"/>
      <c r="D28" s="168"/>
      <c r="E28" s="168"/>
    </row>
    <row r="29" spans="1:5" ht="12.75">
      <c r="A29" s="167"/>
      <c r="B29" s="167"/>
      <c r="C29" s="168"/>
      <c r="D29" s="168"/>
      <c r="E29" s="168"/>
    </row>
    <row r="30" spans="1:2" ht="6.75" customHeight="1">
      <c r="A30" s="3"/>
      <c r="B30" s="3"/>
    </row>
    <row r="31" spans="1:5" ht="12" customHeight="1">
      <c r="A31" s="167"/>
      <c r="B31" s="168"/>
      <c r="C31" s="168"/>
      <c r="D31" s="168"/>
      <c r="E31" s="168"/>
    </row>
    <row r="32" spans="1:5" ht="12.75">
      <c r="A32" s="167"/>
      <c r="B32" s="167"/>
      <c r="C32" s="168"/>
      <c r="D32" s="168"/>
      <c r="E32" s="168"/>
    </row>
  </sheetData>
  <sheetProtection/>
  <mergeCells count="21">
    <mergeCell ref="A8:K8"/>
    <mergeCell ref="A10:K10"/>
    <mergeCell ref="A11:K11"/>
    <mergeCell ref="A12:K12"/>
    <mergeCell ref="A18:K18"/>
    <mergeCell ref="A22:E22"/>
    <mergeCell ref="G22:K22"/>
    <mergeCell ref="A16:K16"/>
    <mergeCell ref="A31:E31"/>
    <mergeCell ref="A32:E32"/>
    <mergeCell ref="A24:E24"/>
    <mergeCell ref="G24:K24"/>
    <mergeCell ref="A25:E25"/>
    <mergeCell ref="A13:K13"/>
    <mergeCell ref="A29:E29"/>
    <mergeCell ref="A14:K14"/>
    <mergeCell ref="A15:K15"/>
    <mergeCell ref="A28:E28"/>
    <mergeCell ref="A23:E23"/>
    <mergeCell ref="G23:K23"/>
    <mergeCell ref="A17:K17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view="pageBreakPreview" zoomScale="85" zoomScaleSheetLayoutView="85" zoomScalePageLayoutView="0" workbookViewId="0" topLeftCell="A1">
      <selection activeCell="A31" sqref="A31:B36"/>
    </sheetView>
  </sheetViews>
  <sheetFormatPr defaultColWidth="9.00390625" defaultRowHeight="12.75"/>
  <cols>
    <col min="2" max="2" width="31.75390625" style="0" customWidth="1"/>
    <col min="3" max="3" width="28.75390625" style="0" customWidth="1"/>
    <col min="4" max="4" width="26.625" style="0" customWidth="1"/>
  </cols>
  <sheetData>
    <row r="1" spans="1:4" ht="12.75">
      <c r="A1" s="115"/>
      <c r="D1" s="2" t="s">
        <v>100</v>
      </c>
    </row>
    <row r="2" spans="1:4" ht="12.75">
      <c r="A2" s="115"/>
      <c r="D2" s="2" t="s">
        <v>162</v>
      </c>
    </row>
    <row r="3" spans="1:4" ht="12.75">
      <c r="A3" s="115"/>
      <c r="D3" s="2" t="s">
        <v>141</v>
      </c>
    </row>
    <row r="4" spans="1:4" ht="12.75">
      <c r="A4" s="115"/>
      <c r="D4" s="12"/>
    </row>
    <row r="5" spans="1:4" ht="12.75">
      <c r="A5" s="115"/>
      <c r="D5" s="12"/>
    </row>
    <row r="6" ht="12.75">
      <c r="A6" s="115"/>
    </row>
    <row r="7" ht="12.75">
      <c r="A7" s="126"/>
    </row>
    <row r="8" spans="1:4" ht="13.5">
      <c r="A8" s="174" t="s">
        <v>99</v>
      </c>
      <c r="B8" s="175"/>
      <c r="C8" s="175"/>
      <c r="D8" s="175"/>
    </row>
    <row r="9" spans="1:4" ht="13.5">
      <c r="A9" s="174" t="s">
        <v>111</v>
      </c>
      <c r="B9" s="175"/>
      <c r="C9" s="175"/>
      <c r="D9" s="175"/>
    </row>
    <row r="10" spans="1:4" ht="13.5">
      <c r="A10" s="174" t="s">
        <v>143</v>
      </c>
      <c r="B10" s="175"/>
      <c r="C10" s="175"/>
      <c r="D10" s="175"/>
    </row>
    <row r="11" spans="1:4" ht="13.5">
      <c r="A11" s="174" t="s">
        <v>112</v>
      </c>
      <c r="B11" s="175"/>
      <c r="C11" s="175"/>
      <c r="D11" s="175"/>
    </row>
    <row r="12" spans="1:4" ht="13.5">
      <c r="A12" s="174" t="s">
        <v>113</v>
      </c>
      <c r="B12" s="175"/>
      <c r="C12" s="175"/>
      <c r="D12" s="175"/>
    </row>
    <row r="13" spans="1:4" ht="13.5">
      <c r="A13" s="174" t="s">
        <v>144</v>
      </c>
      <c r="B13" s="175"/>
      <c r="C13" s="175"/>
      <c r="D13" s="175"/>
    </row>
    <row r="14" spans="1:4" ht="13.5">
      <c r="A14" s="174" t="s">
        <v>114</v>
      </c>
      <c r="B14" s="175"/>
      <c r="C14" s="175"/>
      <c r="D14" s="175"/>
    </row>
    <row r="15" spans="1:4" ht="13.5">
      <c r="A15" s="174" t="s">
        <v>145</v>
      </c>
      <c r="B15" s="175"/>
      <c r="C15" s="175"/>
      <c r="D15" s="175"/>
    </row>
    <row r="16" ht="13.5" thickBot="1">
      <c r="A16" s="117"/>
    </row>
    <row r="17" spans="1:4" ht="48.75" customHeight="1" thickBot="1">
      <c r="A17" s="118" t="s">
        <v>98</v>
      </c>
      <c r="B17" s="119" t="s">
        <v>109</v>
      </c>
      <c r="C17" s="119" t="s">
        <v>134</v>
      </c>
      <c r="D17" s="119" t="s">
        <v>135</v>
      </c>
    </row>
    <row r="18" spans="1:4" ht="13.5" thickBot="1">
      <c r="A18" s="120">
        <v>1</v>
      </c>
      <c r="B18" s="121">
        <v>2</v>
      </c>
      <c r="C18" s="121">
        <v>3</v>
      </c>
      <c r="D18" s="121">
        <v>4</v>
      </c>
    </row>
    <row r="19" spans="1:4" ht="13.5" thickBot="1">
      <c r="A19" s="118"/>
      <c r="B19" s="128"/>
      <c r="C19" s="127"/>
      <c r="D19" s="127"/>
    </row>
    <row r="20" spans="1:4" ht="13.5" thickBot="1">
      <c r="A20" s="120"/>
      <c r="B20" s="121"/>
      <c r="C20" s="121"/>
      <c r="D20" s="121"/>
    </row>
    <row r="21" spans="1:4" ht="13.5" thickBot="1">
      <c r="A21" s="123" t="s">
        <v>110</v>
      </c>
      <c r="B21" s="124"/>
      <c r="C21" s="124"/>
      <c r="D21" s="124"/>
    </row>
    <row r="22" ht="12.75">
      <c r="A22" s="117"/>
    </row>
    <row r="23" ht="13.5">
      <c r="A23" s="116"/>
    </row>
    <row r="24" ht="13.5">
      <c r="A24" s="116"/>
    </row>
    <row r="25" spans="1:4" ht="32.25" customHeight="1">
      <c r="A25" s="171" t="s">
        <v>14</v>
      </c>
      <c r="B25" s="171"/>
      <c r="C25" s="1"/>
      <c r="D25" s="132" t="s">
        <v>137</v>
      </c>
    </row>
    <row r="26" spans="1:4" ht="15.75">
      <c r="A26" s="177"/>
      <c r="B26" s="159"/>
      <c r="C26" s="1"/>
      <c r="D26" s="11"/>
    </row>
    <row r="27" spans="1:4" ht="15.75">
      <c r="A27" s="177"/>
      <c r="B27" s="159"/>
      <c r="C27" s="1"/>
      <c r="D27" s="11"/>
    </row>
    <row r="28" spans="1:4" ht="15.75">
      <c r="A28" s="177"/>
      <c r="B28" s="159"/>
      <c r="C28" s="1"/>
      <c r="D28" s="11"/>
    </row>
    <row r="29" spans="1:4" ht="15.75">
      <c r="A29" s="177" t="s">
        <v>0</v>
      </c>
      <c r="B29" s="159"/>
      <c r="C29" s="1"/>
      <c r="D29" s="11" t="s">
        <v>0</v>
      </c>
    </row>
    <row r="30" spans="1:5" ht="15.75">
      <c r="A30" s="3"/>
      <c r="B30" s="3"/>
      <c r="C30" s="1"/>
      <c r="D30" s="1"/>
      <c r="E30" s="1"/>
    </row>
    <row r="31" spans="1:5" ht="12.75">
      <c r="A31" s="176"/>
      <c r="B31" s="159"/>
      <c r="C31" s="113"/>
      <c r="D31" s="113"/>
      <c r="E31" s="113"/>
    </row>
    <row r="32" spans="1:5" ht="12.75">
      <c r="A32" s="176"/>
      <c r="B32" s="159"/>
      <c r="C32" s="112"/>
      <c r="D32" s="1"/>
      <c r="E32" s="122"/>
    </row>
    <row r="33" spans="1:5" ht="12.75">
      <c r="A33" s="176"/>
      <c r="B33" s="159"/>
      <c r="C33" s="112"/>
      <c r="D33" s="1"/>
      <c r="E33" s="122"/>
    </row>
    <row r="34" spans="1:5" ht="12.75">
      <c r="A34" s="176"/>
      <c r="B34" s="159"/>
      <c r="C34" s="112"/>
      <c r="D34" s="1"/>
      <c r="E34" s="122"/>
    </row>
    <row r="35" spans="1:5" ht="12.75">
      <c r="A35" s="176"/>
      <c r="B35" s="159"/>
      <c r="C35" s="176"/>
      <c r="D35" s="159"/>
      <c r="E35" s="122"/>
    </row>
    <row r="36" ht="13.5">
      <c r="A36" s="116"/>
    </row>
    <row r="37" ht="13.5">
      <c r="A37" s="116"/>
    </row>
    <row r="38" ht="13.5">
      <c r="A38" s="116"/>
    </row>
    <row r="39" ht="13.5">
      <c r="A39" s="116"/>
    </row>
    <row r="40" ht="13.5">
      <c r="A40" s="116"/>
    </row>
    <row r="41" ht="13.5">
      <c r="A41" s="116"/>
    </row>
    <row r="42" ht="13.5">
      <c r="A42" s="116"/>
    </row>
    <row r="43" ht="13.5">
      <c r="A43" s="116"/>
    </row>
  </sheetData>
  <sheetProtection/>
  <mergeCells count="19">
    <mergeCell ref="A8:D8"/>
    <mergeCell ref="A9:D9"/>
    <mergeCell ref="A10:D10"/>
    <mergeCell ref="A11:D11"/>
    <mergeCell ref="A35:B35"/>
    <mergeCell ref="C35:D35"/>
    <mergeCell ref="A31:B31"/>
    <mergeCell ref="A32:B32"/>
    <mergeCell ref="A33:B33"/>
    <mergeCell ref="A15:D15"/>
    <mergeCell ref="A12:D12"/>
    <mergeCell ref="A13:D13"/>
    <mergeCell ref="A34:B34"/>
    <mergeCell ref="A29:B29"/>
    <mergeCell ref="A25:B25"/>
    <mergeCell ref="A26:B26"/>
    <mergeCell ref="A27:B27"/>
    <mergeCell ref="A28:B28"/>
    <mergeCell ref="A14:D14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85" zoomScaleNormal="85" zoomScalePageLayoutView="0" workbookViewId="0" topLeftCell="A1">
      <selection activeCell="E12" sqref="E12:E23"/>
    </sheetView>
  </sheetViews>
  <sheetFormatPr defaultColWidth="9.00390625" defaultRowHeight="12.75"/>
  <cols>
    <col min="2" max="2" width="25.375" style="0" customWidth="1"/>
    <col min="3" max="3" width="13.75390625" style="0" customWidth="1"/>
    <col min="4" max="4" width="13.00390625" style="0" customWidth="1"/>
    <col min="5" max="5" width="16.625" style="0" customWidth="1"/>
    <col min="6" max="6" width="22.25390625" style="0" customWidth="1"/>
    <col min="7" max="7" width="34.25390625" style="0" customWidth="1"/>
    <col min="8" max="8" width="29.875" style="0" customWidth="1"/>
    <col min="9" max="9" width="23.125" style="0" customWidth="1"/>
  </cols>
  <sheetData>
    <row r="1" spans="1:9" ht="12.75">
      <c r="A1" s="115"/>
      <c r="I1" s="2" t="s">
        <v>101</v>
      </c>
    </row>
    <row r="2" spans="1:9" ht="12.75">
      <c r="A2" s="115"/>
      <c r="I2" s="2" t="s">
        <v>157</v>
      </c>
    </row>
    <row r="3" spans="1:9" ht="12.75">
      <c r="A3" s="115"/>
      <c r="I3" s="2" t="s">
        <v>141</v>
      </c>
    </row>
    <row r="4" ht="12.75">
      <c r="A4" s="115"/>
    </row>
    <row r="5" ht="12.75">
      <c r="A5" s="115"/>
    </row>
    <row r="6" spans="1:9" ht="13.5">
      <c r="A6" s="174" t="s">
        <v>102</v>
      </c>
      <c r="B6" s="175"/>
      <c r="C6" s="175"/>
      <c r="D6" s="175"/>
      <c r="E6" s="175"/>
      <c r="F6" s="175"/>
      <c r="G6" s="175"/>
      <c r="H6" s="175"/>
      <c r="I6" s="175"/>
    </row>
    <row r="7" spans="1:9" ht="13.5">
      <c r="A7" s="174" t="s">
        <v>132</v>
      </c>
      <c r="B7" s="175"/>
      <c r="C7" s="175"/>
      <c r="D7" s="175"/>
      <c r="E7" s="175"/>
      <c r="F7" s="175"/>
      <c r="G7" s="175"/>
      <c r="H7" s="175"/>
      <c r="I7" s="175"/>
    </row>
    <row r="8" spans="1:9" ht="13.5">
      <c r="A8" s="174" t="s">
        <v>133</v>
      </c>
      <c r="B8" s="175"/>
      <c r="C8" s="175"/>
      <c r="D8" s="175"/>
      <c r="E8" s="175"/>
      <c r="F8" s="175"/>
      <c r="G8" s="175"/>
      <c r="H8" s="175"/>
      <c r="I8" s="175"/>
    </row>
    <row r="9" ht="13.5" thickBot="1">
      <c r="A9" s="117"/>
    </row>
    <row r="10" spans="1:9" ht="106.5" customHeight="1" thickBot="1">
      <c r="A10" s="118" t="s">
        <v>98</v>
      </c>
      <c r="B10" s="119" t="s">
        <v>115</v>
      </c>
      <c r="C10" s="179" t="s">
        <v>138</v>
      </c>
      <c r="D10" s="180"/>
      <c r="E10" s="157" t="s">
        <v>160</v>
      </c>
      <c r="F10" s="157" t="s">
        <v>155</v>
      </c>
      <c r="G10" s="157" t="s">
        <v>168</v>
      </c>
      <c r="H10" s="157" t="s">
        <v>159</v>
      </c>
      <c r="I10" s="119" t="s">
        <v>116</v>
      </c>
    </row>
    <row r="11" spans="1:9" ht="13.5" thickBot="1">
      <c r="A11" s="120">
        <v>1</v>
      </c>
      <c r="B11" s="121">
        <v>2</v>
      </c>
      <c r="C11" s="121">
        <v>3</v>
      </c>
      <c r="D11" s="121">
        <v>4</v>
      </c>
      <c r="E11" s="121">
        <v>5</v>
      </c>
      <c r="F11" s="121">
        <v>6</v>
      </c>
      <c r="G11" s="121">
        <v>7</v>
      </c>
      <c r="H11" s="121">
        <v>8</v>
      </c>
      <c r="I11" s="121">
        <v>9</v>
      </c>
    </row>
    <row r="12" spans="1:9" ht="14.25" customHeight="1" thickBot="1">
      <c r="A12" s="181">
        <v>1</v>
      </c>
      <c r="B12" s="181"/>
      <c r="C12" s="118" t="s">
        <v>79</v>
      </c>
      <c r="D12" s="118"/>
      <c r="E12" s="118"/>
      <c r="F12" s="118">
        <f>D12*E12</f>
        <v>0</v>
      </c>
      <c r="G12" s="118"/>
      <c r="H12" s="118">
        <f>F12+G12</f>
        <v>0</v>
      </c>
      <c r="I12" s="181"/>
    </row>
    <row r="13" spans="1:9" ht="13.5" thickBot="1">
      <c r="A13" s="182"/>
      <c r="B13" s="182"/>
      <c r="C13" s="118" t="s">
        <v>80</v>
      </c>
      <c r="D13" s="118"/>
      <c r="E13" s="118"/>
      <c r="F13" s="118">
        <f aca="true" t="shared" si="0" ref="F13:F23">D13*E13</f>
        <v>0</v>
      </c>
      <c r="G13" s="118"/>
      <c r="H13" s="118">
        <f aca="true" t="shared" si="1" ref="H13:H23">F13+G13</f>
        <v>0</v>
      </c>
      <c r="I13" s="182"/>
    </row>
    <row r="14" spans="1:9" ht="13.5" thickBot="1">
      <c r="A14" s="182"/>
      <c r="B14" s="182"/>
      <c r="C14" s="118" t="s">
        <v>81</v>
      </c>
      <c r="D14" s="118"/>
      <c r="E14" s="118"/>
      <c r="F14" s="118">
        <f t="shared" si="0"/>
        <v>0</v>
      </c>
      <c r="G14" s="118"/>
      <c r="H14" s="118">
        <f t="shared" si="1"/>
        <v>0</v>
      </c>
      <c r="I14" s="182"/>
    </row>
    <row r="15" spans="1:9" ht="13.5" thickBot="1">
      <c r="A15" s="182"/>
      <c r="B15" s="182"/>
      <c r="C15" s="118" t="s">
        <v>82</v>
      </c>
      <c r="D15" s="118"/>
      <c r="E15" s="118"/>
      <c r="F15" s="118">
        <f t="shared" si="0"/>
        <v>0</v>
      </c>
      <c r="G15" s="118"/>
      <c r="H15" s="118">
        <f t="shared" si="1"/>
        <v>0</v>
      </c>
      <c r="I15" s="182"/>
    </row>
    <row r="16" spans="1:9" ht="13.5" thickBot="1">
      <c r="A16" s="182"/>
      <c r="B16" s="182"/>
      <c r="C16" s="118" t="s">
        <v>83</v>
      </c>
      <c r="D16" s="118"/>
      <c r="E16" s="118"/>
      <c r="F16" s="118">
        <f t="shared" si="0"/>
        <v>0</v>
      </c>
      <c r="G16" s="118"/>
      <c r="H16" s="118">
        <f t="shared" si="1"/>
        <v>0</v>
      </c>
      <c r="I16" s="182"/>
    </row>
    <row r="17" spans="1:9" ht="13.5" thickBot="1">
      <c r="A17" s="182"/>
      <c r="B17" s="182"/>
      <c r="C17" s="118" t="s">
        <v>84</v>
      </c>
      <c r="D17" s="118"/>
      <c r="E17" s="118"/>
      <c r="F17" s="118">
        <f t="shared" si="0"/>
        <v>0</v>
      </c>
      <c r="G17" s="118"/>
      <c r="H17" s="118">
        <f t="shared" si="1"/>
        <v>0</v>
      </c>
      <c r="I17" s="182"/>
    </row>
    <row r="18" spans="1:9" ht="13.5" thickBot="1">
      <c r="A18" s="182"/>
      <c r="B18" s="182"/>
      <c r="C18" s="118" t="s">
        <v>85</v>
      </c>
      <c r="D18" s="118"/>
      <c r="E18" s="118"/>
      <c r="F18" s="118">
        <f t="shared" si="0"/>
        <v>0</v>
      </c>
      <c r="G18" s="118"/>
      <c r="H18" s="118">
        <f t="shared" si="1"/>
        <v>0</v>
      </c>
      <c r="I18" s="182"/>
    </row>
    <row r="19" spans="1:9" ht="13.5" thickBot="1">
      <c r="A19" s="182"/>
      <c r="B19" s="182"/>
      <c r="C19" s="118" t="s">
        <v>86</v>
      </c>
      <c r="D19" s="118"/>
      <c r="E19" s="118"/>
      <c r="F19" s="118">
        <f t="shared" si="0"/>
        <v>0</v>
      </c>
      <c r="G19" s="118"/>
      <c r="H19" s="118">
        <f t="shared" si="1"/>
        <v>0</v>
      </c>
      <c r="I19" s="182"/>
    </row>
    <row r="20" spans="1:9" ht="13.5" thickBot="1">
      <c r="A20" s="182"/>
      <c r="B20" s="182"/>
      <c r="C20" s="118" t="s">
        <v>87</v>
      </c>
      <c r="D20" s="118"/>
      <c r="E20" s="118"/>
      <c r="F20" s="118">
        <f t="shared" si="0"/>
        <v>0</v>
      </c>
      <c r="G20" s="118"/>
      <c r="H20" s="118">
        <f t="shared" si="1"/>
        <v>0</v>
      </c>
      <c r="I20" s="182"/>
    </row>
    <row r="21" spans="1:9" ht="13.5" thickBot="1">
      <c r="A21" s="182"/>
      <c r="B21" s="182"/>
      <c r="C21" s="118" t="s">
        <v>88</v>
      </c>
      <c r="D21" s="118"/>
      <c r="E21" s="118"/>
      <c r="F21" s="118">
        <f t="shared" si="0"/>
        <v>0</v>
      </c>
      <c r="G21" s="118"/>
      <c r="H21" s="118">
        <f t="shared" si="1"/>
        <v>0</v>
      </c>
      <c r="I21" s="182"/>
    </row>
    <row r="22" spans="1:9" ht="13.5" thickBot="1">
      <c r="A22" s="182"/>
      <c r="B22" s="182"/>
      <c r="C22" s="118" t="s">
        <v>89</v>
      </c>
      <c r="D22" s="118"/>
      <c r="E22" s="118"/>
      <c r="F22" s="118">
        <f t="shared" si="0"/>
        <v>0</v>
      </c>
      <c r="G22" s="118"/>
      <c r="H22" s="118">
        <f t="shared" si="1"/>
        <v>0</v>
      </c>
      <c r="I22" s="182"/>
    </row>
    <row r="23" spans="1:9" ht="13.5" thickBot="1">
      <c r="A23" s="182"/>
      <c r="B23" s="182"/>
      <c r="C23" s="118" t="s">
        <v>90</v>
      </c>
      <c r="D23" s="118"/>
      <c r="E23" s="118"/>
      <c r="F23" s="118">
        <f t="shared" si="0"/>
        <v>0</v>
      </c>
      <c r="G23" s="118"/>
      <c r="H23" s="118">
        <f t="shared" si="1"/>
        <v>0</v>
      </c>
      <c r="I23" s="182"/>
    </row>
    <row r="24" spans="1:9" ht="13.5" thickBot="1">
      <c r="A24" s="182"/>
      <c r="B24" s="182"/>
      <c r="C24" s="118" t="s">
        <v>131</v>
      </c>
      <c r="D24" s="129">
        <f>SUM(D12:D23)</f>
        <v>0</v>
      </c>
      <c r="E24" s="129"/>
      <c r="F24" s="129">
        <f>SUM(F12:F23)</f>
        <v>0</v>
      </c>
      <c r="G24" s="129">
        <f>SUM(G12:G23)</f>
        <v>0</v>
      </c>
      <c r="H24" s="129">
        <f>SUM(H12:H23)</f>
        <v>0</v>
      </c>
      <c r="I24" s="182"/>
    </row>
    <row r="25" spans="1:3" ht="12.75">
      <c r="A25" s="117"/>
      <c r="C25" s="125"/>
    </row>
    <row r="26" ht="13.5">
      <c r="A26" s="116"/>
    </row>
    <row r="27" ht="13.5">
      <c r="A27" s="116"/>
    </row>
    <row r="28" spans="1:3" ht="18.75">
      <c r="A28" s="1"/>
      <c r="C28" s="96"/>
    </row>
    <row r="29" ht="18.75">
      <c r="A29" s="96"/>
    </row>
    <row r="30" spans="1:9" ht="30.75" customHeight="1">
      <c r="A30" s="178" t="s">
        <v>14</v>
      </c>
      <c r="B30" s="159"/>
      <c r="C30" s="114"/>
      <c r="D30" s="1"/>
      <c r="E30" s="1"/>
      <c r="F30" s="1"/>
      <c r="G30" s="1"/>
      <c r="H30" s="1"/>
      <c r="I30" s="8" t="s">
        <v>156</v>
      </c>
    </row>
    <row r="31" ht="12.75">
      <c r="A31" s="1"/>
    </row>
    <row r="33" ht="13.5">
      <c r="A33" s="116"/>
    </row>
    <row r="34" ht="13.5">
      <c r="A34" s="116"/>
    </row>
    <row r="35" ht="13.5">
      <c r="A35" s="116"/>
    </row>
    <row r="36" ht="12.75">
      <c r="A36" s="126"/>
    </row>
  </sheetData>
  <sheetProtection/>
  <mergeCells count="8">
    <mergeCell ref="A30:B30"/>
    <mergeCell ref="A6:I6"/>
    <mergeCell ref="A7:I7"/>
    <mergeCell ref="A8:I8"/>
    <mergeCell ref="C10:D10"/>
    <mergeCell ref="A12:A24"/>
    <mergeCell ref="B12:B24"/>
    <mergeCell ref="I12:I24"/>
  </mergeCells>
  <printOptions horizontalCentered="1"/>
  <pageMargins left="0.3937007874015748" right="0.3937007874015748" top="0.3937007874015748" bottom="0.3937007874015748" header="0.31496062992125984" footer="0.11811023622047245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BreakPreview" zoomScale="60" zoomScalePageLayoutView="0" workbookViewId="0" topLeftCell="A1">
      <selection activeCell="H14" sqref="H14:H18"/>
    </sheetView>
  </sheetViews>
  <sheetFormatPr defaultColWidth="9.00390625" defaultRowHeight="12.75"/>
  <cols>
    <col min="2" max="2" width="22.25390625" style="0" customWidth="1"/>
    <col min="3" max="3" width="18.75390625" style="0" customWidth="1"/>
    <col min="4" max="4" width="14.625" style="0" customWidth="1"/>
    <col min="5" max="5" width="19.375" style="0" customWidth="1"/>
    <col min="6" max="6" width="18.875" style="0" customWidth="1"/>
    <col min="7" max="8" width="15.875" style="0" customWidth="1"/>
    <col min="9" max="9" width="16.00390625" style="0" customWidth="1"/>
  </cols>
  <sheetData>
    <row r="1" ht="12.75">
      <c r="I1" s="2" t="s">
        <v>106</v>
      </c>
    </row>
    <row r="2" spans="7:9" ht="12.75">
      <c r="G2" s="13"/>
      <c r="H2" s="13"/>
      <c r="I2" s="2" t="s">
        <v>163</v>
      </c>
    </row>
    <row r="3" spans="7:9" ht="12.75">
      <c r="G3" s="13"/>
      <c r="H3" s="13"/>
      <c r="I3" s="2" t="s">
        <v>141</v>
      </c>
    </row>
    <row r="7" spans="1:9" ht="13.5">
      <c r="A7" s="174" t="s">
        <v>99</v>
      </c>
      <c r="B7" s="175"/>
      <c r="C7" s="175"/>
      <c r="D7" s="175"/>
      <c r="E7" s="175"/>
      <c r="F7" s="175"/>
      <c r="G7" s="175"/>
      <c r="H7" s="175"/>
      <c r="I7" s="175"/>
    </row>
    <row r="8" spans="1:9" ht="13.5">
      <c r="A8" s="174" t="s">
        <v>117</v>
      </c>
      <c r="B8" s="175"/>
      <c r="C8" s="175"/>
      <c r="D8" s="175"/>
      <c r="E8" s="175"/>
      <c r="F8" s="175"/>
      <c r="G8" s="175"/>
      <c r="H8" s="175"/>
      <c r="I8" s="175"/>
    </row>
    <row r="9" ht="13.5">
      <c r="A9" s="116"/>
    </row>
    <row r="10" ht="13.5">
      <c r="A10" s="116" t="s">
        <v>118</v>
      </c>
    </row>
    <row r="11" ht="13.5" thickBot="1">
      <c r="A11" s="117"/>
    </row>
    <row r="12" spans="1:9" ht="64.5" thickBot="1">
      <c r="A12" s="155" t="s">
        <v>98</v>
      </c>
      <c r="B12" s="156" t="s">
        <v>120</v>
      </c>
      <c r="C12" s="156" t="s">
        <v>108</v>
      </c>
      <c r="D12" s="156" t="s">
        <v>107</v>
      </c>
      <c r="E12" s="156" t="s">
        <v>121</v>
      </c>
      <c r="F12" s="156" t="s">
        <v>103</v>
      </c>
      <c r="G12" s="156" t="s">
        <v>119</v>
      </c>
      <c r="H12" s="156" t="s">
        <v>104</v>
      </c>
      <c r="I12" s="156" t="s">
        <v>122</v>
      </c>
    </row>
    <row r="13" spans="1:9" ht="13.5" thickBot="1">
      <c r="A13" s="136">
        <v>1</v>
      </c>
      <c r="B13" s="137">
        <v>5</v>
      </c>
      <c r="C13" s="137">
        <v>7</v>
      </c>
      <c r="D13" s="137">
        <v>7</v>
      </c>
      <c r="E13" s="137">
        <v>6</v>
      </c>
      <c r="F13" s="137"/>
      <c r="G13" s="137"/>
      <c r="H13" s="137">
        <v>4</v>
      </c>
      <c r="I13" s="137">
        <v>8</v>
      </c>
    </row>
    <row r="14" spans="1:9" ht="16.5" thickBot="1">
      <c r="A14" s="138">
        <v>1</v>
      </c>
      <c r="B14" s="138"/>
      <c r="C14" s="138"/>
      <c r="D14" s="140"/>
      <c r="E14" s="138"/>
      <c r="F14" s="138"/>
      <c r="G14" s="139"/>
      <c r="H14" s="139"/>
      <c r="I14" s="140"/>
    </row>
    <row r="15" spans="1:9" ht="16.5" thickBot="1">
      <c r="A15" s="138">
        <v>2</v>
      </c>
      <c r="B15" s="138"/>
      <c r="C15" s="138"/>
      <c r="D15" s="140"/>
      <c r="E15" s="138"/>
      <c r="F15" s="138"/>
      <c r="G15" s="139"/>
      <c r="H15" s="139"/>
      <c r="I15" s="140"/>
    </row>
    <row r="16" spans="1:9" ht="16.5" thickBot="1">
      <c r="A16" s="138">
        <v>3</v>
      </c>
      <c r="B16" s="138"/>
      <c r="C16" s="138"/>
      <c r="D16" s="140"/>
      <c r="E16" s="138"/>
      <c r="F16" s="135"/>
      <c r="G16" s="139"/>
      <c r="H16" s="139"/>
      <c r="I16" s="140"/>
    </row>
    <row r="17" spans="1:9" ht="16.5" thickBot="1">
      <c r="A17" s="138">
        <v>4</v>
      </c>
      <c r="B17" s="138"/>
      <c r="C17" s="138"/>
      <c r="D17" s="140"/>
      <c r="E17" s="138"/>
      <c r="F17" s="138"/>
      <c r="G17" s="139"/>
      <c r="H17" s="139"/>
      <c r="I17" s="140"/>
    </row>
    <row r="18" spans="1:9" ht="16.5" thickBot="1">
      <c r="A18" s="138">
        <v>5</v>
      </c>
      <c r="B18" s="138"/>
      <c r="C18" s="138"/>
      <c r="D18" s="140"/>
      <c r="E18" s="138"/>
      <c r="F18" s="138"/>
      <c r="G18" s="139"/>
      <c r="H18" s="139"/>
      <c r="I18" s="140"/>
    </row>
    <row r="19" spans="1:9" ht="12.75">
      <c r="A19" s="141"/>
      <c r="B19" s="141"/>
      <c r="C19" s="141"/>
      <c r="D19" s="141"/>
      <c r="E19" s="141"/>
      <c r="F19" s="141"/>
      <c r="G19" s="141"/>
      <c r="H19" s="141"/>
      <c r="I19" s="141"/>
    </row>
    <row r="20" spans="1:9" ht="12" customHeight="1">
      <c r="A20" s="142"/>
      <c r="B20" s="13"/>
      <c r="C20" s="13"/>
      <c r="D20" s="13"/>
      <c r="E20" s="13"/>
      <c r="F20" s="13"/>
      <c r="G20" s="13"/>
      <c r="H20" s="13"/>
      <c r="I20" s="13"/>
    </row>
    <row r="21" spans="1:9" ht="12.75">
      <c r="A21" s="13" t="s">
        <v>123</v>
      </c>
      <c r="B21" s="13"/>
      <c r="C21" s="13"/>
      <c r="D21" s="13"/>
      <c r="E21" s="13"/>
      <c r="F21" s="13"/>
      <c r="G21" s="13"/>
      <c r="H21" s="13"/>
      <c r="I21" s="13"/>
    </row>
    <row r="22" spans="1:9" ht="13.5" thickBot="1">
      <c r="A22" s="142"/>
      <c r="B22" s="13"/>
      <c r="C22" s="13"/>
      <c r="D22" s="13"/>
      <c r="E22" s="13"/>
      <c r="F22" s="13"/>
      <c r="G22" s="13"/>
      <c r="H22" s="13"/>
      <c r="I22" s="13"/>
    </row>
    <row r="23" spans="1:9" ht="26.25" thickBot="1">
      <c r="A23" s="134" t="s">
        <v>98</v>
      </c>
      <c r="B23" s="135" t="s">
        <v>124</v>
      </c>
      <c r="C23" s="135" t="s">
        <v>105</v>
      </c>
      <c r="D23" s="13"/>
      <c r="E23" s="13"/>
      <c r="H23" s="13"/>
      <c r="I23" s="13"/>
    </row>
    <row r="24" spans="1:9" ht="13.5" thickBot="1">
      <c r="A24" s="136">
        <v>1</v>
      </c>
      <c r="B24" s="137">
        <v>2</v>
      </c>
      <c r="C24" s="137">
        <v>3</v>
      </c>
      <c r="D24" s="13"/>
      <c r="E24" s="13"/>
      <c r="F24" s="13"/>
      <c r="G24" s="13"/>
      <c r="H24" s="13"/>
      <c r="I24" s="13"/>
    </row>
    <row r="25" spans="1:9" ht="30.75" customHeight="1" thickBot="1">
      <c r="A25" s="136"/>
      <c r="B25" s="137"/>
      <c r="C25" s="137"/>
      <c r="D25" s="13"/>
      <c r="E25" s="13"/>
      <c r="G25" s="13"/>
      <c r="H25" s="13"/>
      <c r="I25" s="13"/>
    </row>
    <row r="26" spans="1:9" ht="12.75">
      <c r="A26" s="142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13" t="s">
        <v>125</v>
      </c>
      <c r="B27" s="13"/>
      <c r="C27" s="13"/>
      <c r="D27" s="13"/>
      <c r="E27" s="13"/>
      <c r="F27" s="13"/>
      <c r="G27" s="13"/>
      <c r="H27" s="13"/>
      <c r="I27" s="13"/>
    </row>
    <row r="28" spans="1:9" ht="12.7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2.7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8.75">
      <c r="A30" s="21"/>
      <c r="B30" s="13"/>
      <c r="C30" s="13"/>
      <c r="D30" s="13"/>
      <c r="E30" s="96" t="s">
        <v>78</v>
      </c>
      <c r="F30" s="13"/>
      <c r="G30" s="13"/>
      <c r="H30" s="13"/>
      <c r="I30" s="13"/>
    </row>
    <row r="31" spans="1:9" ht="18.75">
      <c r="A31" s="96"/>
      <c r="B31" s="13"/>
      <c r="C31" s="13"/>
      <c r="D31" s="13"/>
      <c r="E31" s="13"/>
      <c r="F31" s="13"/>
      <c r="G31" s="13"/>
      <c r="H31" s="13"/>
      <c r="I31" s="13"/>
    </row>
    <row r="32" spans="1:9" ht="35.25" customHeight="1">
      <c r="A32" s="171" t="s">
        <v>14</v>
      </c>
      <c r="B32" s="184"/>
      <c r="C32" s="184"/>
      <c r="D32" s="13"/>
      <c r="E32" s="13"/>
      <c r="F32" s="13"/>
      <c r="G32" s="13"/>
      <c r="H32" s="8" t="s">
        <v>137</v>
      </c>
      <c r="I32" s="13"/>
    </row>
    <row r="33" spans="1:9" ht="15.75" customHeight="1">
      <c r="A33" s="185"/>
      <c r="B33" s="185"/>
      <c r="C33" s="185"/>
      <c r="D33" s="13"/>
      <c r="E33" s="13"/>
      <c r="F33" s="13"/>
      <c r="G33" s="13"/>
      <c r="H33" s="183"/>
      <c r="I33" s="183"/>
    </row>
    <row r="34" spans="1:9" ht="21.75" customHeight="1">
      <c r="A34" s="185"/>
      <c r="B34" s="185"/>
      <c r="C34" s="185"/>
      <c r="D34" s="13"/>
      <c r="E34" s="13"/>
      <c r="F34" s="13"/>
      <c r="G34" s="183"/>
      <c r="H34" s="183"/>
      <c r="I34" s="183"/>
    </row>
    <row r="35" spans="1:9" ht="15" customHeight="1">
      <c r="A35" s="185" t="s">
        <v>92</v>
      </c>
      <c r="B35" s="185"/>
      <c r="C35" s="185"/>
      <c r="D35" s="13"/>
      <c r="E35" s="13"/>
      <c r="F35" s="13"/>
      <c r="G35" s="183"/>
      <c r="H35" s="183"/>
      <c r="I35" s="183"/>
    </row>
    <row r="36" spans="1:9" ht="15.75">
      <c r="A36" s="133" t="s">
        <v>0</v>
      </c>
      <c r="B36" s="143"/>
      <c r="C36" s="13"/>
      <c r="D36" s="13"/>
      <c r="E36" s="13"/>
      <c r="F36" s="13"/>
      <c r="G36" s="13"/>
      <c r="H36" s="183" t="s">
        <v>0</v>
      </c>
      <c r="I36" s="183"/>
    </row>
  </sheetData>
  <sheetProtection/>
  <mergeCells count="10">
    <mergeCell ref="G35:I35"/>
    <mergeCell ref="H36:I36"/>
    <mergeCell ref="A7:I7"/>
    <mergeCell ref="A8:I8"/>
    <mergeCell ref="A32:C32"/>
    <mergeCell ref="A33:C33"/>
    <mergeCell ref="A34:C34"/>
    <mergeCell ref="A35:C35"/>
    <mergeCell ref="H33:I33"/>
    <mergeCell ref="G34:I34"/>
  </mergeCells>
  <printOptions horizontalCentered="1"/>
  <pageMargins left="0.1968503937007874" right="0.1968503937007874" top="0.984251968503937" bottom="0.1968503937007874" header="0.5118110236220472" footer="0.11811023622047245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view="pageBreakPreview" zoomScale="75" zoomScaleNormal="85" zoomScaleSheetLayoutView="75" zoomScalePageLayoutView="0" workbookViewId="0" topLeftCell="A1">
      <selection activeCell="O32" sqref="O32:O34"/>
    </sheetView>
  </sheetViews>
  <sheetFormatPr defaultColWidth="9.00390625" defaultRowHeight="12.75"/>
  <cols>
    <col min="1" max="1" width="8.125" style="58" customWidth="1"/>
    <col min="2" max="2" width="10.75390625" style="5" customWidth="1"/>
    <col min="3" max="3" width="7.875" style="0" customWidth="1"/>
    <col min="7" max="7" width="10.75390625" style="0" customWidth="1"/>
    <col min="9" max="9" width="11.375" style="0" bestFit="1" customWidth="1"/>
    <col min="10" max="10" width="11.25390625" style="0" customWidth="1"/>
    <col min="11" max="11" width="9.00390625" style="0" customWidth="1"/>
    <col min="12" max="12" width="10.25390625" style="0" customWidth="1"/>
    <col min="13" max="13" width="10.375" style="0" customWidth="1"/>
    <col min="14" max="14" width="11.25390625" style="0" customWidth="1"/>
    <col min="15" max="15" width="10.25390625" style="0" customWidth="1"/>
  </cols>
  <sheetData>
    <row r="1" spans="2:15" ht="15.75" customHeight="1">
      <c r="B1" s="33"/>
      <c r="C1" s="33"/>
      <c r="D1" s="33"/>
      <c r="E1" s="144"/>
      <c r="F1" s="144"/>
      <c r="G1" s="144"/>
      <c r="H1" s="144"/>
      <c r="I1" s="144"/>
      <c r="J1" s="144"/>
      <c r="K1" s="204" t="s">
        <v>74</v>
      </c>
      <c r="L1" s="204"/>
      <c r="M1" s="204"/>
      <c r="N1" s="204"/>
      <c r="O1" s="204"/>
    </row>
    <row r="2" spans="2:15" ht="15.75" customHeight="1">
      <c r="B2" s="83"/>
      <c r="C2" s="83"/>
      <c r="D2" s="83"/>
      <c r="E2" s="204" t="s">
        <v>163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2:15" ht="15.75" customHeight="1">
      <c r="B3" s="83"/>
      <c r="C3" s="83"/>
      <c r="D3" s="83"/>
      <c r="E3" s="204" t="s">
        <v>141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2:15" ht="15.75" customHeight="1">
      <c r="B4" s="83"/>
      <c r="C4" s="83"/>
      <c r="D4" s="83"/>
      <c r="E4" s="83"/>
      <c r="F4" s="83"/>
      <c r="G4" s="83"/>
      <c r="H4" s="83"/>
      <c r="I4" s="83"/>
      <c r="J4" s="205"/>
      <c r="K4" s="205"/>
      <c r="L4" s="205"/>
      <c r="M4" s="205"/>
      <c r="N4" s="205"/>
      <c r="O4" s="205"/>
    </row>
    <row r="5" spans="1:15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34" customFormat="1" ht="35.25" customHeight="1">
      <c r="A6" s="207" t="s">
        <v>139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</row>
    <row r="7" spans="1:15" s="34" customFormat="1" ht="38.25" customHeight="1">
      <c r="A7" s="202" t="s">
        <v>1</v>
      </c>
      <c r="B7" s="203" t="s">
        <v>26</v>
      </c>
      <c r="C7" s="198" t="s">
        <v>15</v>
      </c>
      <c r="D7" s="198"/>
      <c r="E7" s="198"/>
      <c r="F7" s="199" t="s">
        <v>16</v>
      </c>
      <c r="G7" s="199"/>
      <c r="H7" s="199"/>
      <c r="I7" s="199"/>
      <c r="J7" s="199"/>
      <c r="K7" s="199"/>
      <c r="L7" s="198" t="s">
        <v>17</v>
      </c>
      <c r="M7" s="198"/>
      <c r="N7" s="198"/>
      <c r="O7" s="201" t="s">
        <v>27</v>
      </c>
    </row>
    <row r="8" spans="1:15" s="34" customFormat="1" ht="25.5" customHeight="1">
      <c r="A8" s="202"/>
      <c r="B8" s="203"/>
      <c r="C8" s="199" t="s">
        <v>28</v>
      </c>
      <c r="D8" s="199" t="s">
        <v>29</v>
      </c>
      <c r="E8" s="199"/>
      <c r="F8" s="198" t="s">
        <v>30</v>
      </c>
      <c r="G8" s="198"/>
      <c r="H8" s="198"/>
      <c r="I8" s="198" t="s">
        <v>31</v>
      </c>
      <c r="J8" s="198"/>
      <c r="K8" s="198"/>
      <c r="L8" s="200" t="s">
        <v>32</v>
      </c>
      <c r="M8" s="200" t="s">
        <v>33</v>
      </c>
      <c r="N8" s="199" t="s">
        <v>34</v>
      </c>
      <c r="O8" s="201"/>
    </row>
    <row r="9" spans="1:15" s="34" customFormat="1" ht="25.5" customHeight="1">
      <c r="A9" s="202"/>
      <c r="B9" s="203"/>
      <c r="C9" s="199"/>
      <c r="D9" s="35" t="s">
        <v>35</v>
      </c>
      <c r="E9" s="35" t="s">
        <v>36</v>
      </c>
      <c r="F9" s="6"/>
      <c r="G9" s="6"/>
      <c r="H9" s="6"/>
      <c r="I9" s="6"/>
      <c r="J9" s="6"/>
      <c r="K9" s="6"/>
      <c r="L9" s="200"/>
      <c r="M9" s="200"/>
      <c r="N9" s="199"/>
      <c r="O9" s="201"/>
    </row>
    <row r="10" spans="1:15" s="40" customFormat="1" ht="22.5" customHeight="1">
      <c r="A10" s="36">
        <v>1</v>
      </c>
      <c r="B10" s="37">
        <v>2</v>
      </c>
      <c r="C10" s="37" t="s">
        <v>18</v>
      </c>
      <c r="D10" s="37">
        <v>4</v>
      </c>
      <c r="E10" s="37">
        <v>5</v>
      </c>
      <c r="F10" s="38">
        <v>6</v>
      </c>
      <c r="G10" s="38">
        <v>7</v>
      </c>
      <c r="H10" s="38" t="s">
        <v>37</v>
      </c>
      <c r="I10" s="38">
        <v>9</v>
      </c>
      <c r="J10" s="38">
        <v>10</v>
      </c>
      <c r="K10" s="38" t="s">
        <v>38</v>
      </c>
      <c r="L10" s="38" t="s">
        <v>39</v>
      </c>
      <c r="M10" s="38" t="s">
        <v>40</v>
      </c>
      <c r="N10" s="39" t="s">
        <v>41</v>
      </c>
      <c r="O10" s="37">
        <v>15</v>
      </c>
    </row>
    <row r="11" spans="1:15" s="42" customFormat="1" ht="15.75" customHeight="1">
      <c r="A11" s="41" t="s">
        <v>42</v>
      </c>
      <c r="B11" s="195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7"/>
    </row>
    <row r="12" spans="1:15" s="42" customFormat="1" ht="12.75">
      <c r="A12" s="43" t="s">
        <v>42</v>
      </c>
      <c r="B12" s="15">
        <v>273</v>
      </c>
      <c r="C12" s="15">
        <f>D12+E12</f>
        <v>0</v>
      </c>
      <c r="D12" s="44"/>
      <c r="E12" s="44"/>
      <c r="F12" s="15">
        <v>60</v>
      </c>
      <c r="G12" s="188">
        <f>55/50</f>
        <v>1.1</v>
      </c>
      <c r="H12" s="45">
        <f>F12*$G$12</f>
        <v>66</v>
      </c>
      <c r="I12" s="15"/>
      <c r="J12" s="188">
        <f>55/50</f>
        <v>1.1</v>
      </c>
      <c r="K12" s="16">
        <f>I12*$J$12</f>
        <v>0</v>
      </c>
      <c r="L12" s="16">
        <f>D12*H12*1.2</f>
        <v>0</v>
      </c>
      <c r="M12" s="45">
        <f>E12*K12*1.2</f>
        <v>0</v>
      </c>
      <c r="N12" s="16">
        <f>L12+M12</f>
        <v>0</v>
      </c>
      <c r="O12" s="15"/>
    </row>
    <row r="13" spans="1:15" s="42" customFormat="1" ht="15.75" customHeight="1">
      <c r="A13" s="43" t="s">
        <v>43</v>
      </c>
      <c r="B13" s="15">
        <v>219</v>
      </c>
      <c r="C13" s="15">
        <f>D13+E13</f>
        <v>0</v>
      </c>
      <c r="D13" s="44"/>
      <c r="E13" s="44"/>
      <c r="F13" s="15">
        <v>51</v>
      </c>
      <c r="G13" s="189"/>
      <c r="H13" s="45">
        <f aca="true" t="shared" si="0" ref="H13:H22">F13*$G$12</f>
        <v>56.1</v>
      </c>
      <c r="I13" s="15"/>
      <c r="J13" s="189"/>
      <c r="K13" s="16">
        <f>I13*$J$12</f>
        <v>0</v>
      </c>
      <c r="L13" s="16">
        <f>D13*H13*1.2</f>
        <v>0</v>
      </c>
      <c r="M13" s="45">
        <f>E13*K13*1.2</f>
        <v>0</v>
      </c>
      <c r="N13" s="16">
        <f aca="true" t="shared" si="1" ref="N13:N22">L13+M13</f>
        <v>0</v>
      </c>
      <c r="O13" s="192" t="s">
        <v>44</v>
      </c>
    </row>
    <row r="14" spans="1:15" s="42" customFormat="1" ht="13.5" customHeight="1">
      <c r="A14" s="43" t="s">
        <v>45</v>
      </c>
      <c r="B14" s="15">
        <v>159</v>
      </c>
      <c r="C14" s="15">
        <f>D14+E14</f>
        <v>0</v>
      </c>
      <c r="D14" s="44"/>
      <c r="E14" s="44"/>
      <c r="F14" s="15">
        <v>42</v>
      </c>
      <c r="G14" s="189"/>
      <c r="H14" s="45">
        <f>F14*$G$12</f>
        <v>46.2</v>
      </c>
      <c r="I14" s="15">
        <v>33</v>
      </c>
      <c r="J14" s="189"/>
      <c r="K14" s="16">
        <f>I14*$J$12</f>
        <v>36.300000000000004</v>
      </c>
      <c r="L14" s="16">
        <f>D14*H14*1.2</f>
        <v>0</v>
      </c>
      <c r="M14" s="45">
        <f>E14*K14*1.2</f>
        <v>0</v>
      </c>
      <c r="N14" s="16">
        <f t="shared" si="1"/>
        <v>0</v>
      </c>
      <c r="O14" s="193"/>
    </row>
    <row r="15" spans="1:15" s="42" customFormat="1" ht="12.75">
      <c r="A15" s="46" t="s">
        <v>46</v>
      </c>
      <c r="B15" s="17">
        <v>127</v>
      </c>
      <c r="C15" s="17">
        <f aca="true" t="shared" si="2" ref="C15:C20">D15+E15</f>
        <v>0</v>
      </c>
      <c r="D15" s="44"/>
      <c r="E15" s="44"/>
      <c r="F15" s="17">
        <v>38</v>
      </c>
      <c r="G15" s="189"/>
      <c r="H15" s="47">
        <f t="shared" si="0"/>
        <v>41.800000000000004</v>
      </c>
      <c r="I15" s="18">
        <v>32</v>
      </c>
      <c r="J15" s="189"/>
      <c r="K15" s="19">
        <f>I15*$J$12</f>
        <v>35.2</v>
      </c>
      <c r="L15" s="48">
        <f>D15*H15*1.2</f>
        <v>0</v>
      </c>
      <c r="M15" s="49">
        <f>K15*E15*1.2</f>
        <v>0</v>
      </c>
      <c r="N15" s="48">
        <f t="shared" si="1"/>
        <v>0</v>
      </c>
      <c r="O15" s="194"/>
    </row>
    <row r="16" spans="1:15" s="42" customFormat="1" ht="13.5" thickBot="1">
      <c r="A16" s="46" t="s">
        <v>47</v>
      </c>
      <c r="B16" s="17">
        <v>108</v>
      </c>
      <c r="C16" s="17">
        <f t="shared" si="2"/>
        <v>0</v>
      </c>
      <c r="D16" s="44"/>
      <c r="E16" s="44"/>
      <c r="F16" s="17">
        <v>34</v>
      </c>
      <c r="G16" s="189"/>
      <c r="H16" s="47">
        <f t="shared" si="0"/>
        <v>37.400000000000006</v>
      </c>
      <c r="I16" s="18">
        <v>26</v>
      </c>
      <c r="J16" s="191"/>
      <c r="K16" s="19">
        <f aca="true" t="shared" si="3" ref="K16:K22">I16*$J$12</f>
        <v>28.6</v>
      </c>
      <c r="L16" s="48">
        <f aca="true" t="shared" si="4" ref="L16:L22">D16*H16*1.2</f>
        <v>0</v>
      </c>
      <c r="M16" s="49">
        <f>K16*E16*1.2</f>
        <v>0</v>
      </c>
      <c r="N16" s="48">
        <f t="shared" si="1"/>
        <v>0</v>
      </c>
      <c r="O16" s="50" t="s">
        <v>48</v>
      </c>
    </row>
    <row r="17" spans="1:15" s="42" customFormat="1" ht="13.5" thickBot="1">
      <c r="A17" s="46" t="s">
        <v>49</v>
      </c>
      <c r="B17" s="17">
        <v>89</v>
      </c>
      <c r="C17" s="17">
        <f t="shared" si="2"/>
        <v>0</v>
      </c>
      <c r="D17" s="44"/>
      <c r="E17" s="44"/>
      <c r="F17" s="17">
        <v>31</v>
      </c>
      <c r="G17" s="189"/>
      <c r="H17" s="47">
        <f t="shared" si="0"/>
        <v>34.1</v>
      </c>
      <c r="I17" s="18">
        <v>24</v>
      </c>
      <c r="J17" s="189"/>
      <c r="K17" s="19">
        <f t="shared" si="3"/>
        <v>26.400000000000002</v>
      </c>
      <c r="L17" s="48">
        <f t="shared" si="4"/>
        <v>0</v>
      </c>
      <c r="M17" s="49">
        <f aca="true" t="shared" si="5" ref="M17:M22">K17*E17*1.2</f>
        <v>0</v>
      </c>
      <c r="N17" s="109">
        <f t="shared" si="1"/>
        <v>0</v>
      </c>
      <c r="O17" s="51">
        <v>8400</v>
      </c>
    </row>
    <row r="18" spans="1:15" s="42" customFormat="1" ht="12.75">
      <c r="A18" s="46" t="s">
        <v>50</v>
      </c>
      <c r="B18" s="17">
        <v>76</v>
      </c>
      <c r="C18" s="17">
        <f t="shared" si="2"/>
        <v>0</v>
      </c>
      <c r="D18" s="44"/>
      <c r="E18" s="44"/>
      <c r="F18" s="17">
        <v>29</v>
      </c>
      <c r="G18" s="189"/>
      <c r="H18" s="47">
        <f t="shared" si="0"/>
        <v>31.900000000000002</v>
      </c>
      <c r="I18" s="18">
        <v>21</v>
      </c>
      <c r="J18" s="189"/>
      <c r="K18" s="19">
        <f t="shared" si="3"/>
        <v>23.1</v>
      </c>
      <c r="L18" s="48">
        <f t="shared" si="4"/>
        <v>0</v>
      </c>
      <c r="M18" s="49">
        <f t="shared" si="5"/>
        <v>0</v>
      </c>
      <c r="N18" s="48">
        <f t="shared" si="1"/>
        <v>0</v>
      </c>
      <c r="O18" s="52" t="s">
        <v>51</v>
      </c>
    </row>
    <row r="19" spans="1:15" s="42" customFormat="1" ht="12.75">
      <c r="A19" s="46" t="s">
        <v>52</v>
      </c>
      <c r="B19" s="17">
        <v>57</v>
      </c>
      <c r="C19" s="17">
        <f t="shared" si="2"/>
        <v>0</v>
      </c>
      <c r="D19" s="44"/>
      <c r="E19" s="44"/>
      <c r="F19" s="17">
        <v>25</v>
      </c>
      <c r="G19" s="189"/>
      <c r="H19" s="47">
        <f t="shared" si="0"/>
        <v>27.500000000000004</v>
      </c>
      <c r="I19" s="18">
        <v>19</v>
      </c>
      <c r="J19" s="189"/>
      <c r="K19" s="19">
        <f t="shared" si="3"/>
        <v>20.900000000000002</v>
      </c>
      <c r="L19" s="48">
        <f t="shared" si="4"/>
        <v>0</v>
      </c>
      <c r="M19" s="49">
        <f t="shared" si="5"/>
        <v>0</v>
      </c>
      <c r="N19" s="48">
        <f t="shared" si="1"/>
        <v>0</v>
      </c>
      <c r="O19" s="17"/>
    </row>
    <row r="20" spans="1:15" s="42" customFormat="1" ht="12.75">
      <c r="A20" s="53" t="s">
        <v>53</v>
      </c>
      <c r="B20" s="17">
        <v>40</v>
      </c>
      <c r="C20" s="17">
        <f t="shared" si="2"/>
        <v>0</v>
      </c>
      <c r="D20" s="44"/>
      <c r="E20" s="44"/>
      <c r="F20" s="17">
        <v>22</v>
      </c>
      <c r="G20" s="189"/>
      <c r="H20" s="47">
        <f>F20*$G$12</f>
        <v>24.200000000000003</v>
      </c>
      <c r="I20" s="111">
        <f>(I19-I18)/(B19-B18)*(B20-B19)+I19</f>
        <v>17.210526315789473</v>
      </c>
      <c r="J20" s="189"/>
      <c r="K20" s="19">
        <f>I20*$J$12</f>
        <v>18.931578947368422</v>
      </c>
      <c r="L20" s="48">
        <f>D20*H20*1.2</f>
        <v>0</v>
      </c>
      <c r="M20" s="49">
        <f t="shared" si="5"/>
        <v>0</v>
      </c>
      <c r="N20" s="48">
        <f>L20+M20</f>
        <v>0</v>
      </c>
      <c r="O20" s="17"/>
    </row>
    <row r="21" spans="1:15" s="42" customFormat="1" ht="12.75">
      <c r="A21" s="53" t="s">
        <v>54</v>
      </c>
      <c r="B21" s="17">
        <v>25</v>
      </c>
      <c r="C21" s="17">
        <f>D21+E21</f>
        <v>0</v>
      </c>
      <c r="D21" s="44"/>
      <c r="E21" s="44"/>
      <c r="F21" s="17">
        <v>20</v>
      </c>
      <c r="G21" s="189"/>
      <c r="H21" s="47">
        <f>F21*$G$12</f>
        <v>22</v>
      </c>
      <c r="I21" s="111">
        <f>(I20-I19)/(B20-B19)*(B21-B20)+I20</f>
        <v>15.63157894736842</v>
      </c>
      <c r="J21" s="189"/>
      <c r="K21" s="19">
        <f>I21*$J$12</f>
        <v>17.194736842105264</v>
      </c>
      <c r="L21" s="48">
        <f t="shared" si="4"/>
        <v>0</v>
      </c>
      <c r="M21" s="48">
        <f t="shared" si="5"/>
        <v>0</v>
      </c>
      <c r="N21" s="48">
        <f>L21+M21</f>
        <v>0</v>
      </c>
      <c r="O21" s="17"/>
    </row>
    <row r="22" spans="1:15" s="42" customFormat="1" ht="12.75">
      <c r="A22" s="53" t="s">
        <v>55</v>
      </c>
      <c r="B22" s="17">
        <v>20</v>
      </c>
      <c r="C22" s="17">
        <f>D22+E22</f>
        <v>0</v>
      </c>
      <c r="D22" s="44"/>
      <c r="E22" s="44"/>
      <c r="F22" s="17">
        <v>18</v>
      </c>
      <c r="G22" s="190"/>
      <c r="H22" s="47">
        <f t="shared" si="0"/>
        <v>19.8</v>
      </c>
      <c r="I22" s="111">
        <f>(I21-I20)/(B21-B20)*(B22-B21)+I21</f>
        <v>15.105263157894735</v>
      </c>
      <c r="J22" s="190"/>
      <c r="K22" s="19">
        <f t="shared" si="3"/>
        <v>16.61578947368421</v>
      </c>
      <c r="L22" s="48">
        <f t="shared" si="4"/>
        <v>0</v>
      </c>
      <c r="M22" s="49">
        <f t="shared" si="5"/>
        <v>0</v>
      </c>
      <c r="N22" s="48">
        <f t="shared" si="1"/>
        <v>0</v>
      </c>
      <c r="O22" s="17"/>
    </row>
    <row r="23" spans="1:15" s="57" customFormat="1" ht="12.75">
      <c r="A23" s="54"/>
      <c r="B23" s="55"/>
      <c r="C23" s="55">
        <f>SUM(C12:C22)</f>
        <v>0</v>
      </c>
      <c r="D23" s="55">
        <f>SUM(D12:D22)</f>
        <v>0</v>
      </c>
      <c r="E23" s="55">
        <f>SUM(E12:E22)</f>
        <v>0</v>
      </c>
      <c r="F23" s="55"/>
      <c r="G23" s="55"/>
      <c r="H23" s="55"/>
      <c r="I23" s="55"/>
      <c r="J23" s="55"/>
      <c r="K23" s="55"/>
      <c r="L23" s="56">
        <f>SUM(L12:L22)</f>
        <v>0</v>
      </c>
      <c r="M23" s="56">
        <f>SUM(M12:M22)</f>
        <v>0</v>
      </c>
      <c r="N23" s="56">
        <f>SUM(N12:N22)</f>
        <v>0</v>
      </c>
      <c r="O23" s="105">
        <f>N23*O17/1000000</f>
        <v>0</v>
      </c>
    </row>
    <row r="24" spans="1:15" s="57" customFormat="1" ht="12.75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3"/>
      <c r="M24" s="153"/>
      <c r="N24" s="153"/>
      <c r="O24" s="154"/>
    </row>
    <row r="25" spans="1:18" ht="13.5" customHeight="1">
      <c r="A25" s="186" t="s">
        <v>91</v>
      </c>
      <c r="B25" s="186"/>
      <c r="C25" s="147">
        <v>1</v>
      </c>
      <c r="D25" s="147">
        <v>2</v>
      </c>
      <c r="E25" s="147">
        <v>3</v>
      </c>
      <c r="F25" s="147">
        <v>4</v>
      </c>
      <c r="G25" s="147">
        <v>5</v>
      </c>
      <c r="H25" s="147">
        <v>6</v>
      </c>
      <c r="I25" s="147">
        <v>7</v>
      </c>
      <c r="J25" s="147">
        <v>8</v>
      </c>
      <c r="K25" s="147">
        <v>9</v>
      </c>
      <c r="L25" s="147">
        <v>10</v>
      </c>
      <c r="M25" s="147">
        <v>11</v>
      </c>
      <c r="N25" s="147">
        <v>12</v>
      </c>
      <c r="O25" s="150" t="s">
        <v>110</v>
      </c>
      <c r="P25" s="130"/>
      <c r="R25" s="14"/>
    </row>
    <row r="26" spans="1:18" ht="13.5" customHeight="1">
      <c r="A26" s="187" t="s">
        <v>152</v>
      </c>
      <c r="B26" s="187"/>
      <c r="C26" s="149">
        <v>31</v>
      </c>
      <c r="D26" s="149">
        <v>28</v>
      </c>
      <c r="E26" s="149">
        <v>31</v>
      </c>
      <c r="F26" s="149">
        <v>30</v>
      </c>
      <c r="G26" s="149">
        <v>31</v>
      </c>
      <c r="H26" s="149">
        <v>30</v>
      </c>
      <c r="I26" s="149">
        <v>31</v>
      </c>
      <c r="J26" s="149">
        <v>31</v>
      </c>
      <c r="K26" s="149">
        <v>30</v>
      </c>
      <c r="L26" s="149">
        <v>31</v>
      </c>
      <c r="M26" s="149">
        <v>30</v>
      </c>
      <c r="N26" s="150">
        <v>31</v>
      </c>
      <c r="O26" s="148">
        <f>SUM(C26:N26)</f>
        <v>365</v>
      </c>
      <c r="P26" s="130"/>
      <c r="R26" s="14"/>
    </row>
    <row r="27" spans="1:18" ht="13.5" customHeight="1">
      <c r="A27" s="186" t="s">
        <v>153</v>
      </c>
      <c r="B27" s="186"/>
      <c r="C27" s="149">
        <f>$O$23*C26/$O$26</f>
        <v>0</v>
      </c>
      <c r="D27" s="149">
        <f aca="true" t="shared" si="6" ref="D27:N27">$O$23*D26/$O$26</f>
        <v>0</v>
      </c>
      <c r="E27" s="149">
        <f t="shared" si="6"/>
        <v>0</v>
      </c>
      <c r="F27" s="149">
        <f t="shared" si="6"/>
        <v>0</v>
      </c>
      <c r="G27" s="149">
        <f t="shared" si="6"/>
        <v>0</v>
      </c>
      <c r="H27" s="149">
        <f t="shared" si="6"/>
        <v>0</v>
      </c>
      <c r="I27" s="149">
        <f t="shared" si="6"/>
        <v>0</v>
      </c>
      <c r="J27" s="149">
        <f t="shared" si="6"/>
        <v>0</v>
      </c>
      <c r="K27" s="149">
        <f t="shared" si="6"/>
        <v>0</v>
      </c>
      <c r="L27" s="149">
        <f t="shared" si="6"/>
        <v>0</v>
      </c>
      <c r="M27" s="149">
        <f t="shared" si="6"/>
        <v>0</v>
      </c>
      <c r="N27" s="149">
        <f t="shared" si="6"/>
        <v>0</v>
      </c>
      <c r="O27" s="148">
        <f>SUM(C27:N27)</f>
        <v>0</v>
      </c>
      <c r="P27" s="130"/>
      <c r="R27" s="14"/>
    </row>
    <row r="28" spans="1:15" s="57" customFormat="1" ht="12.75">
      <c r="A28" s="151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3"/>
      <c r="M28" s="153"/>
      <c r="N28" s="153"/>
      <c r="O28" s="154"/>
    </row>
    <row r="29" spans="1:15" s="34" customFormat="1" ht="12.75">
      <c r="A29" s="58"/>
      <c r="B29" s="5"/>
      <c r="C29" s="59"/>
      <c r="D29"/>
      <c r="E29"/>
      <c r="F29"/>
      <c r="G29"/>
      <c r="H29"/>
      <c r="I29"/>
      <c r="J29"/>
      <c r="K29"/>
      <c r="L29"/>
      <c r="M29"/>
      <c r="N29"/>
      <c r="O29"/>
    </row>
    <row r="30" spans="1:15" s="62" customFormat="1" ht="18.75">
      <c r="A30" s="98" t="s">
        <v>14</v>
      </c>
      <c r="B30" s="61"/>
      <c r="D30" s="1"/>
      <c r="E30" s="23"/>
      <c r="F30" s="23"/>
      <c r="G30" s="23"/>
      <c r="H30" s="61"/>
      <c r="K30" s="23"/>
      <c r="M30" s="23"/>
      <c r="N30" s="23"/>
      <c r="O30" s="110" t="s">
        <v>137</v>
      </c>
    </row>
    <row r="31" spans="1:15" s="62" customFormat="1" ht="9" customHeight="1">
      <c r="A31" s="98"/>
      <c r="B31" s="61"/>
      <c r="D31" s="1"/>
      <c r="E31" s="21"/>
      <c r="F31" s="21"/>
      <c r="G31" s="21"/>
      <c r="H31" s="61"/>
      <c r="I31" s="64"/>
      <c r="J31" s="66"/>
      <c r="K31" s="21"/>
      <c r="L31" s="21"/>
      <c r="M31" s="10"/>
      <c r="N31"/>
      <c r="O31" s="11"/>
    </row>
    <row r="32" spans="1:15" s="62" customFormat="1" ht="15.75">
      <c r="A32" s="9"/>
      <c r="D32" s="10"/>
      <c r="E32" s="21"/>
      <c r="F32" s="21"/>
      <c r="G32" s="21"/>
      <c r="J32" s="63"/>
      <c r="K32" s="21"/>
      <c r="L32" s="21"/>
      <c r="M32" s="10"/>
      <c r="N32"/>
      <c r="O32" s="11"/>
    </row>
    <row r="33" spans="1:15" s="42" customFormat="1" ht="15.75">
      <c r="A33" s="9"/>
      <c r="D33" s="10"/>
      <c r="E33" s="13"/>
      <c r="F33" s="13"/>
      <c r="G33" s="13"/>
      <c r="H33" s="20"/>
      <c r="I33" s="68"/>
      <c r="J33" s="20"/>
      <c r="K33" s="21"/>
      <c r="L33" s="21"/>
      <c r="M33" s="10"/>
      <c r="N33"/>
      <c r="O33" s="11"/>
    </row>
    <row r="34" spans="1:15" s="69" customFormat="1" ht="15.75">
      <c r="A34" s="9"/>
      <c r="B34" s="65"/>
      <c r="D34" s="10"/>
      <c r="E34" s="22"/>
      <c r="F34" s="22"/>
      <c r="G34" s="22"/>
      <c r="H34" s="65"/>
      <c r="I34" s="66"/>
      <c r="J34" s="66"/>
      <c r="K34" s="13"/>
      <c r="L34" s="13"/>
      <c r="M34" s="10"/>
      <c r="N34" s="10"/>
      <c r="O34" s="11"/>
    </row>
    <row r="35" spans="1:15" s="34" customFormat="1" ht="15.75">
      <c r="A35" s="9" t="s">
        <v>0</v>
      </c>
      <c r="B35" s="20"/>
      <c r="D35" s="10"/>
      <c r="E35" s="22"/>
      <c r="F35" s="22"/>
      <c r="G35" s="22"/>
      <c r="H35" s="20"/>
      <c r="I35" s="20"/>
      <c r="J35" s="20"/>
      <c r="K35" s="22"/>
      <c r="L35" s="22"/>
      <c r="M35" s="10"/>
      <c r="N35" s="10"/>
      <c r="O35" s="11" t="s">
        <v>0</v>
      </c>
    </row>
    <row r="36" spans="1:15" s="34" customFormat="1" ht="12.75">
      <c r="A36" s="58"/>
      <c r="B36" s="5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34" customFormat="1" ht="12.75">
      <c r="A37" s="58"/>
      <c r="B37" s="5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34" customFormat="1" ht="12.75">
      <c r="A38" s="58"/>
      <c r="B38" s="5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34" customFormat="1" ht="12.75">
      <c r="A39" s="58"/>
      <c r="B39" s="5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34" customFormat="1" ht="12.75">
      <c r="A40" s="58"/>
      <c r="B40" s="5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34" customFormat="1" ht="12.75">
      <c r="A41" s="58"/>
      <c r="B41" s="5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34" customFormat="1" ht="12.75">
      <c r="A42" s="58"/>
      <c r="B42" s="5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34" customFormat="1" ht="12.75">
      <c r="A43" s="58"/>
      <c r="B43" s="5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34" customFormat="1" ht="12.75">
      <c r="A44" s="58"/>
      <c r="B44" s="5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34" customFormat="1" ht="12.75">
      <c r="A45" s="58"/>
      <c r="B45" s="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34" customFormat="1" ht="12.75">
      <c r="A46" s="58"/>
      <c r="B46" s="5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34" customFormat="1" ht="12.75">
      <c r="A47" s="58"/>
      <c r="B47" s="5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34" customFormat="1" ht="12.75">
      <c r="A48" s="58"/>
      <c r="B48" s="5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34" customFormat="1" ht="12.75">
      <c r="A49" s="58"/>
      <c r="B49" s="5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s="34" customFormat="1" ht="12.75">
      <c r="A50" s="58"/>
      <c r="B50" s="5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s="34" customFormat="1" ht="12.75">
      <c r="A51" s="58"/>
      <c r="B51" s="5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s="34" customFormat="1" ht="12.75">
      <c r="A52" s="58"/>
      <c r="B52" s="5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s="34" customFormat="1" ht="12.75">
      <c r="A53" s="58"/>
      <c r="B53" s="5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34" customFormat="1" ht="12.75">
      <c r="A54" s="58"/>
      <c r="B54" s="5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34" customFormat="1" ht="12.75">
      <c r="A55" s="58"/>
      <c r="B55" s="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34" customFormat="1" ht="12.75">
      <c r="A56" s="58"/>
      <c r="B56" s="5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34" customFormat="1" ht="12.75">
      <c r="A57" s="58"/>
      <c r="B57" s="5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34" customFormat="1" ht="12.75">
      <c r="A58" s="58"/>
      <c r="B58" s="5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34" customFormat="1" ht="12.75">
      <c r="A59" s="58"/>
      <c r="B59" s="5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s="34" customFormat="1" ht="12.75">
      <c r="A60" s="58"/>
      <c r="B60" s="5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34" customFormat="1" ht="12.75">
      <c r="A61" s="58"/>
      <c r="B61" s="5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s="34" customFormat="1" ht="12.75">
      <c r="A62" s="58"/>
      <c r="B62" s="5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s="34" customFormat="1" ht="12.75">
      <c r="A63" s="58"/>
      <c r="B63" s="5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34" customFormat="1" ht="12.75">
      <c r="A64" s="58"/>
      <c r="B64" s="5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34" customFormat="1" ht="12.75">
      <c r="A65" s="58"/>
      <c r="B65" s="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34" customFormat="1" ht="12.75">
      <c r="A66" s="58"/>
      <c r="B66" s="5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34" customFormat="1" ht="12.75">
      <c r="A67" s="58"/>
      <c r="B67" s="5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s="34" customFormat="1" ht="12.75">
      <c r="A68" s="58"/>
      <c r="B68" s="5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s="34" customFormat="1" ht="12.75">
      <c r="A69" s="58"/>
      <c r="B69" s="5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s="34" customFormat="1" ht="12.75">
      <c r="A70" s="58"/>
      <c r="B70" s="5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34" customFormat="1" ht="12.75">
      <c r="A71" s="58"/>
      <c r="B71" s="5"/>
      <c r="C71"/>
      <c r="D71"/>
      <c r="E71"/>
      <c r="F71"/>
      <c r="G71"/>
      <c r="H71"/>
      <c r="I71"/>
      <c r="J71"/>
      <c r="K71"/>
      <c r="L71"/>
      <c r="M71"/>
      <c r="N71"/>
      <c r="O71"/>
    </row>
  </sheetData>
  <sheetProtection/>
  <mergeCells count="25">
    <mergeCell ref="A7:A9"/>
    <mergeCell ref="B7:B9"/>
    <mergeCell ref="M8:M9"/>
    <mergeCell ref="N8:N9"/>
    <mergeCell ref="C8:C9"/>
    <mergeCell ref="K1:O1"/>
    <mergeCell ref="J4:O4"/>
    <mergeCell ref="E3:O3"/>
    <mergeCell ref="E2:O2"/>
    <mergeCell ref="A6:O6"/>
    <mergeCell ref="B11:O11"/>
    <mergeCell ref="C7:E7"/>
    <mergeCell ref="F7:K7"/>
    <mergeCell ref="L7:N7"/>
    <mergeCell ref="D8:E8"/>
    <mergeCell ref="F8:H8"/>
    <mergeCell ref="L8:L9"/>
    <mergeCell ref="I8:K8"/>
    <mergeCell ref="O7:O9"/>
    <mergeCell ref="A25:B25"/>
    <mergeCell ref="A26:B26"/>
    <mergeCell ref="A27:B27"/>
    <mergeCell ref="G12:G22"/>
    <mergeCell ref="J12:J22"/>
    <mergeCell ref="O13:O15"/>
  </mergeCells>
  <printOptions horizontalCentered="1"/>
  <pageMargins left="0" right="0" top="0.3937007874015748" bottom="0.3937007874015748" header="0.9055118110236221" footer="0.31496062992125984"/>
  <pageSetup fitToHeight="0" horizontalDpi="600" verticalDpi="600" orientation="landscape" paperSize="9" scale="89" r:id="rId17"/>
  <rowBreaks count="2" manualBreakCount="2">
    <brk id="54" max="14" man="1"/>
    <brk id="86" max="14" man="1"/>
  </rowBreaks>
  <legacyDrawing r:id="rId16"/>
  <oleObjects>
    <oleObject progId="Equation.3" shapeId="1322407" r:id="rId1"/>
    <oleObject progId="Equation.3" shapeId="1322408" r:id="rId2"/>
    <oleObject progId="Equation.3" shapeId="1322409" r:id="rId3"/>
    <oleObject progId="Equation.3" shapeId="1322410" r:id="rId4"/>
    <oleObject progId="Equation.3" shapeId="1322411" r:id="rId5"/>
    <oleObject progId="Equation.3" shapeId="1322412" r:id="rId6"/>
    <oleObject progId="Equation.3" shapeId="1322413" r:id="rId7"/>
    <oleObject progId="Equation.3" shapeId="1322414" r:id="rId8"/>
    <oleObject progId="Equation.3" shapeId="1322415" r:id="rId9"/>
    <oleObject progId="Equation.3" shapeId="1322416" r:id="rId10"/>
    <oleObject progId="Equation.3" shapeId="1322417" r:id="rId11"/>
    <oleObject progId="Equation.3" shapeId="1322418" r:id="rId12"/>
    <oleObject progId="Equation.3" shapeId="1322419" r:id="rId13"/>
    <oleObject progId="Equation.3" shapeId="1322420" r:id="rId14"/>
    <oleObject progId="Equation.3" shapeId="1322421" r:id="rId15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view="pageBreakPreview" zoomScale="75" zoomScaleNormal="70" zoomScaleSheetLayoutView="75" zoomScalePageLayoutView="0" workbookViewId="0" topLeftCell="A1">
      <selection activeCell="P31" sqref="P31:P33"/>
    </sheetView>
  </sheetViews>
  <sheetFormatPr defaultColWidth="9.00390625" defaultRowHeight="12.75"/>
  <cols>
    <col min="1" max="1" width="5.25390625" style="58" customWidth="1"/>
    <col min="4" max="4" width="9.875" style="0" customWidth="1"/>
    <col min="5" max="5" width="10.125" style="0" customWidth="1"/>
    <col min="6" max="6" width="11.75390625" style="0" customWidth="1"/>
    <col min="8" max="8" width="9.375" style="0" customWidth="1"/>
    <col min="9" max="9" width="11.75390625" style="0" customWidth="1"/>
    <col min="10" max="10" width="8.625" style="0" customWidth="1"/>
    <col min="11" max="11" width="8.375" style="0" customWidth="1"/>
    <col min="12" max="13" width="9.00390625" style="0" customWidth="1"/>
    <col min="14" max="14" width="7.375" style="0" customWidth="1"/>
    <col min="15" max="15" width="9.25390625" style="0" customWidth="1"/>
    <col min="17" max="17" width="7.375" style="0" customWidth="1"/>
    <col min="18" max="18" width="9.75390625" style="0" customWidth="1"/>
  </cols>
  <sheetData>
    <row r="1" spans="2:20" ht="21" customHeight="1">
      <c r="B1" s="83"/>
      <c r="C1" s="83"/>
      <c r="D1" s="83"/>
      <c r="E1" s="83"/>
      <c r="F1" s="83"/>
      <c r="G1" s="145"/>
      <c r="H1" s="145"/>
      <c r="I1" s="145"/>
      <c r="J1" s="145"/>
      <c r="K1" s="145"/>
      <c r="L1" s="145"/>
      <c r="M1" s="145"/>
      <c r="N1" s="204" t="s">
        <v>126</v>
      </c>
      <c r="O1" s="204"/>
      <c r="P1" s="204"/>
      <c r="Q1" s="204"/>
      <c r="R1" s="204"/>
      <c r="S1" s="33"/>
      <c r="T1" s="33"/>
    </row>
    <row r="2" spans="2:25" ht="21.75" customHeight="1">
      <c r="B2" s="83"/>
      <c r="C2" s="83"/>
      <c r="D2" s="83"/>
      <c r="E2" s="83"/>
      <c r="F2" s="83"/>
      <c r="G2" s="204" t="s">
        <v>170</v>
      </c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85"/>
      <c r="T2" s="85"/>
      <c r="U2" s="85"/>
      <c r="V2" s="85"/>
      <c r="W2" s="85"/>
      <c r="X2" s="85"/>
      <c r="Y2" s="85"/>
    </row>
    <row r="3" spans="2:25" ht="21.75" customHeight="1">
      <c r="B3" s="83"/>
      <c r="C3" s="83"/>
      <c r="D3" s="83"/>
      <c r="E3" s="83"/>
      <c r="F3" s="83"/>
      <c r="G3" s="204" t="s">
        <v>147</v>
      </c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85"/>
      <c r="T3" s="85"/>
      <c r="U3" s="85"/>
      <c r="V3" s="85"/>
      <c r="W3" s="85"/>
      <c r="X3" s="85"/>
      <c r="Y3" s="85"/>
    </row>
    <row r="4" spans="1:19" ht="15.75" customHeight="1">
      <c r="A4" s="33"/>
      <c r="B4" s="33"/>
      <c r="C4" s="33"/>
      <c r="D4" s="33"/>
      <c r="E4" s="33"/>
      <c r="F4" s="33"/>
      <c r="G4" s="33"/>
      <c r="H4" s="33"/>
      <c r="I4" s="33"/>
      <c r="J4" s="84"/>
      <c r="K4" s="84"/>
      <c r="L4" s="84"/>
      <c r="M4" s="84"/>
      <c r="N4" s="84"/>
      <c r="O4" s="84"/>
      <c r="P4" s="84"/>
      <c r="Q4" s="84"/>
      <c r="R4" s="84"/>
      <c r="S4" s="83"/>
    </row>
    <row r="5" spans="1:18" ht="30" customHeight="1">
      <c r="A5" s="207" t="s">
        <v>140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</row>
    <row r="6" spans="1:18" ht="27.75" customHeight="1">
      <c r="A6" s="202" t="s">
        <v>1</v>
      </c>
      <c r="B6" s="201" t="s">
        <v>19</v>
      </c>
      <c r="C6" s="201"/>
      <c r="D6" s="201"/>
      <c r="E6" s="201"/>
      <c r="F6" s="201" t="s">
        <v>96</v>
      </c>
      <c r="G6" s="201" t="s">
        <v>56</v>
      </c>
      <c r="H6" s="201" t="s">
        <v>34</v>
      </c>
      <c r="I6" s="201" t="s">
        <v>57</v>
      </c>
      <c r="J6" s="201" t="s">
        <v>58</v>
      </c>
      <c r="K6" s="201"/>
      <c r="L6" s="201" t="s">
        <v>59</v>
      </c>
      <c r="M6" s="201"/>
      <c r="N6" s="201" t="s">
        <v>60</v>
      </c>
      <c r="O6" s="201"/>
      <c r="P6" s="201"/>
      <c r="Q6" s="201"/>
      <c r="R6" s="201" t="s">
        <v>61</v>
      </c>
    </row>
    <row r="7" spans="1:18" ht="27" customHeight="1">
      <c r="A7" s="202"/>
      <c r="B7" s="216" t="s">
        <v>26</v>
      </c>
      <c r="C7" s="199" t="s">
        <v>62</v>
      </c>
      <c r="D7" s="199" t="s">
        <v>63</v>
      </c>
      <c r="E7" s="199" t="s">
        <v>64</v>
      </c>
      <c r="F7" s="201"/>
      <c r="G7" s="201"/>
      <c r="H7" s="201"/>
      <c r="I7" s="201"/>
      <c r="J7" s="199" t="s">
        <v>65</v>
      </c>
      <c r="K7" s="199" t="s">
        <v>66</v>
      </c>
      <c r="L7" s="199" t="s">
        <v>65</v>
      </c>
      <c r="M7" s="199" t="s">
        <v>66</v>
      </c>
      <c r="N7" s="201" t="s">
        <v>65</v>
      </c>
      <c r="O7" s="201" t="s">
        <v>66</v>
      </c>
      <c r="P7" s="201"/>
      <c r="Q7" s="201"/>
      <c r="R7" s="201"/>
    </row>
    <row r="8" spans="1:18" ht="40.5" customHeight="1">
      <c r="A8" s="202"/>
      <c r="B8" s="216"/>
      <c r="C8" s="199"/>
      <c r="D8" s="199"/>
      <c r="E8" s="199"/>
      <c r="F8" s="201"/>
      <c r="G8" s="201"/>
      <c r="H8" s="201"/>
      <c r="I8" s="201"/>
      <c r="J8" s="199"/>
      <c r="K8" s="199"/>
      <c r="L8" s="199"/>
      <c r="M8" s="199"/>
      <c r="N8" s="201"/>
      <c r="O8" s="199" t="s">
        <v>67</v>
      </c>
      <c r="P8" s="217" t="s">
        <v>68</v>
      </c>
      <c r="Q8" s="201" t="s">
        <v>69</v>
      </c>
      <c r="R8" s="201"/>
    </row>
    <row r="9" spans="1:18" ht="30" customHeight="1">
      <c r="A9" s="202"/>
      <c r="B9" s="216"/>
      <c r="C9" s="199"/>
      <c r="D9" s="199"/>
      <c r="E9" s="199"/>
      <c r="F9" s="201"/>
      <c r="G9" s="201"/>
      <c r="H9" s="201"/>
      <c r="I9" s="201"/>
      <c r="J9" s="199"/>
      <c r="K9" s="199"/>
      <c r="L9" s="199"/>
      <c r="M9" s="199"/>
      <c r="N9" s="201"/>
      <c r="O9" s="199"/>
      <c r="P9" s="217"/>
      <c r="Q9" s="201"/>
      <c r="R9" s="201"/>
    </row>
    <row r="10" spans="1:18" s="86" customFormat="1" ht="27.75" customHeight="1">
      <c r="A10" s="70">
        <v>1</v>
      </c>
      <c r="B10" s="71">
        <v>2</v>
      </c>
      <c r="C10" s="71">
        <v>3</v>
      </c>
      <c r="D10" s="71">
        <v>4</v>
      </c>
      <c r="E10" s="71" t="s">
        <v>20</v>
      </c>
      <c r="F10" s="71">
        <v>6</v>
      </c>
      <c r="G10" s="71">
        <v>7</v>
      </c>
      <c r="H10" s="71" t="s">
        <v>70</v>
      </c>
      <c r="I10" s="71" t="s">
        <v>71</v>
      </c>
      <c r="J10" s="71">
        <v>10</v>
      </c>
      <c r="K10" s="71">
        <v>11</v>
      </c>
      <c r="L10" s="71">
        <v>12</v>
      </c>
      <c r="M10" s="71">
        <v>13</v>
      </c>
      <c r="N10" s="71">
        <v>14</v>
      </c>
      <c r="O10" s="71">
        <v>15</v>
      </c>
      <c r="P10" s="71">
        <v>16</v>
      </c>
      <c r="Q10" s="72" t="s">
        <v>72</v>
      </c>
      <c r="R10" s="72" t="s">
        <v>73</v>
      </c>
    </row>
    <row r="11" spans="1:18" ht="15.75" customHeight="1">
      <c r="A11" s="87" t="s">
        <v>42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</row>
    <row r="12" spans="1:18" ht="15.75">
      <c r="A12" s="73" t="s">
        <v>42</v>
      </c>
      <c r="B12" s="74">
        <v>273</v>
      </c>
      <c r="C12" s="75"/>
      <c r="D12" s="104">
        <f aca="true" t="shared" si="0" ref="D12:D22">(POWER(B12/1000,2)*PI())/4</f>
        <v>0.05853493971984843</v>
      </c>
      <c r="E12" s="106">
        <f aca="true" t="shared" si="1" ref="E12:E22">C12*D12</f>
        <v>0</v>
      </c>
      <c r="F12" s="74"/>
      <c r="G12" s="74"/>
      <c r="H12" s="74"/>
      <c r="I12" s="74"/>
      <c r="J12" s="74"/>
      <c r="K12" s="74"/>
      <c r="L12" s="74"/>
      <c r="M12" s="74"/>
      <c r="N12" s="74"/>
      <c r="O12" s="76"/>
      <c r="P12" s="76"/>
      <c r="Q12" s="6"/>
      <c r="R12" s="6"/>
    </row>
    <row r="13" spans="1:18" ht="15.75">
      <c r="A13" s="73" t="s">
        <v>43</v>
      </c>
      <c r="B13" s="74">
        <v>219</v>
      </c>
      <c r="C13" s="75"/>
      <c r="D13" s="104">
        <f t="shared" si="0"/>
        <v>0.037668481314705016</v>
      </c>
      <c r="E13" s="106">
        <f>C13*D13</f>
        <v>0</v>
      </c>
      <c r="F13" s="74"/>
      <c r="G13" s="74"/>
      <c r="H13" s="74"/>
      <c r="I13" s="74"/>
      <c r="J13" s="74"/>
      <c r="K13" s="74"/>
      <c r="L13" s="74"/>
      <c r="M13" s="74"/>
      <c r="N13" s="74"/>
      <c r="O13" s="76"/>
      <c r="P13" s="76"/>
      <c r="Q13" s="6"/>
      <c r="R13" s="6"/>
    </row>
    <row r="14" spans="1:18" ht="15.75">
      <c r="A14" s="73" t="s">
        <v>45</v>
      </c>
      <c r="B14" s="74">
        <v>159</v>
      </c>
      <c r="C14" s="44"/>
      <c r="D14" s="104">
        <f t="shared" si="0"/>
        <v>0.01985565096885089</v>
      </c>
      <c r="E14" s="106">
        <f>C14*D14</f>
        <v>0</v>
      </c>
      <c r="F14" s="74"/>
      <c r="G14" s="74"/>
      <c r="H14" s="74"/>
      <c r="I14" s="74"/>
      <c r="J14" s="74"/>
      <c r="K14" s="74"/>
      <c r="L14" s="74"/>
      <c r="M14" s="74"/>
      <c r="N14" s="74"/>
      <c r="O14" s="76"/>
      <c r="P14" s="76"/>
      <c r="Q14" s="6"/>
      <c r="R14" s="6"/>
    </row>
    <row r="15" spans="1:18" ht="15.75">
      <c r="A15" s="73" t="s">
        <v>46</v>
      </c>
      <c r="B15" s="74">
        <v>127</v>
      </c>
      <c r="C15" s="44"/>
      <c r="D15" s="104">
        <f t="shared" si="0"/>
        <v>0.012667686977437444</v>
      </c>
      <c r="E15" s="106">
        <f t="shared" si="1"/>
        <v>0</v>
      </c>
      <c r="F15" s="74"/>
      <c r="G15" s="74"/>
      <c r="H15" s="74"/>
      <c r="I15" s="74"/>
      <c r="J15" s="74"/>
      <c r="K15" s="74"/>
      <c r="L15" s="74"/>
      <c r="M15" s="74"/>
      <c r="N15" s="74"/>
      <c r="O15" s="76"/>
      <c r="P15" s="76"/>
      <c r="Q15" s="6"/>
      <c r="R15" s="6"/>
    </row>
    <row r="16" spans="1:18" ht="15.75">
      <c r="A16" s="73" t="s">
        <v>47</v>
      </c>
      <c r="B16" s="74">
        <v>108</v>
      </c>
      <c r="C16" s="75">
        <f>6г!C16</f>
        <v>0</v>
      </c>
      <c r="D16" s="104">
        <f t="shared" si="0"/>
        <v>0.009160884177867836</v>
      </c>
      <c r="E16" s="106">
        <f t="shared" si="1"/>
        <v>0</v>
      </c>
      <c r="F16" s="74"/>
      <c r="G16" s="74"/>
      <c r="H16" s="74"/>
      <c r="I16" s="74"/>
      <c r="J16" s="74"/>
      <c r="K16" s="74"/>
      <c r="L16" s="74"/>
      <c r="M16" s="74"/>
      <c r="N16" s="74"/>
      <c r="O16" s="76"/>
      <c r="P16" s="76"/>
      <c r="Q16" s="6"/>
      <c r="R16" s="6"/>
    </row>
    <row r="17" spans="1:18" ht="15.75">
      <c r="A17" s="73" t="s">
        <v>49</v>
      </c>
      <c r="B17" s="74">
        <v>89</v>
      </c>
      <c r="C17" s="75">
        <f>6г!C17</f>
        <v>0</v>
      </c>
      <c r="D17" s="104">
        <f t="shared" si="0"/>
        <v>0.006221138852271187</v>
      </c>
      <c r="E17" s="106">
        <f t="shared" si="1"/>
        <v>0</v>
      </c>
      <c r="F17" s="74"/>
      <c r="G17" s="74"/>
      <c r="H17" s="74"/>
      <c r="I17" s="74"/>
      <c r="J17" s="74"/>
      <c r="K17" s="74"/>
      <c r="L17" s="74"/>
      <c r="M17" s="74"/>
      <c r="N17" s="74"/>
      <c r="O17" s="76"/>
      <c r="P17" s="76"/>
      <c r="Q17" s="6"/>
      <c r="R17" s="6"/>
    </row>
    <row r="18" spans="1:18" ht="15.75">
      <c r="A18" s="73" t="s">
        <v>50</v>
      </c>
      <c r="B18" s="74">
        <v>76</v>
      </c>
      <c r="C18" s="75">
        <f>6г!C18</f>
        <v>0</v>
      </c>
      <c r="D18" s="104">
        <f>(POWER(B18/1000,2)*PI())/4</f>
        <v>0.004536459791783661</v>
      </c>
      <c r="E18" s="106">
        <f t="shared" si="1"/>
        <v>0</v>
      </c>
      <c r="F18" s="74"/>
      <c r="G18" s="74"/>
      <c r="H18" s="74"/>
      <c r="I18" s="74"/>
      <c r="J18" s="74"/>
      <c r="K18" s="74"/>
      <c r="L18" s="74"/>
      <c r="M18" s="74"/>
      <c r="N18" s="74"/>
      <c r="O18" s="76"/>
      <c r="P18" s="76"/>
      <c r="Q18" s="6"/>
      <c r="R18" s="6"/>
    </row>
    <row r="19" spans="1:18" ht="15.75">
      <c r="A19" s="73" t="s">
        <v>52</v>
      </c>
      <c r="B19" s="74">
        <v>57</v>
      </c>
      <c r="C19" s="75">
        <f>6г!C19</f>
        <v>0</v>
      </c>
      <c r="D19" s="104">
        <f t="shared" si="0"/>
        <v>0.0025517586328783095</v>
      </c>
      <c r="E19" s="106">
        <f t="shared" si="1"/>
        <v>0</v>
      </c>
      <c r="F19" s="74"/>
      <c r="G19" s="74"/>
      <c r="H19" s="74"/>
      <c r="I19" s="74"/>
      <c r="J19" s="74"/>
      <c r="K19" s="74"/>
      <c r="L19" s="74"/>
      <c r="M19" s="74"/>
      <c r="N19" s="74"/>
      <c r="O19" s="76"/>
      <c r="P19" s="76"/>
      <c r="Q19" s="6"/>
      <c r="R19" s="6"/>
    </row>
    <row r="20" spans="1:18" ht="15.75">
      <c r="A20" s="88" t="s">
        <v>53</v>
      </c>
      <c r="B20" s="77">
        <v>40</v>
      </c>
      <c r="C20" s="75">
        <f>6г!C20</f>
        <v>0</v>
      </c>
      <c r="D20" s="104">
        <f t="shared" si="0"/>
        <v>0.0012566370614359172</v>
      </c>
      <c r="E20" s="106">
        <f>C20*D20</f>
        <v>0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6"/>
      <c r="Q20" s="6"/>
      <c r="R20" s="6"/>
    </row>
    <row r="21" spans="1:18" ht="15.75">
      <c r="A21" s="88" t="s">
        <v>54</v>
      </c>
      <c r="B21" s="77">
        <v>25</v>
      </c>
      <c r="C21" s="75"/>
      <c r="D21" s="104">
        <f t="shared" si="0"/>
        <v>0.0004908738521234052</v>
      </c>
      <c r="E21" s="106">
        <f>C21*D21</f>
        <v>0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6"/>
      <c r="Q21" s="6"/>
      <c r="R21" s="6"/>
    </row>
    <row r="22" spans="1:18" ht="15.75">
      <c r="A22" s="88" t="s">
        <v>55</v>
      </c>
      <c r="B22" s="77">
        <v>20</v>
      </c>
      <c r="C22" s="75">
        <f>6г!C22</f>
        <v>0</v>
      </c>
      <c r="D22" s="104">
        <f t="shared" si="0"/>
        <v>0.0003141592653589793</v>
      </c>
      <c r="E22" s="106">
        <f t="shared" si="1"/>
        <v>0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6"/>
      <c r="Q22" s="6"/>
      <c r="R22" s="6"/>
    </row>
    <row r="23" spans="1:18" s="90" customFormat="1" ht="15.75">
      <c r="A23" s="78"/>
      <c r="B23" s="78"/>
      <c r="C23" s="89">
        <f>SUM(C12:C22)</f>
        <v>0</v>
      </c>
      <c r="D23" s="78"/>
      <c r="E23" s="107">
        <f>SUM(E12:E22)</f>
        <v>0</v>
      </c>
      <c r="F23" s="79"/>
      <c r="G23" s="80">
        <f>F23*6</f>
        <v>0</v>
      </c>
      <c r="H23" s="80">
        <f>E23+G23</f>
        <v>0</v>
      </c>
      <c r="I23" s="80">
        <f>H23*0.0025*0.985</f>
        <v>0</v>
      </c>
      <c r="J23" s="108">
        <v>4824</v>
      </c>
      <c r="K23" s="108">
        <v>3576</v>
      </c>
      <c r="L23" s="78">
        <f>I23*J23</f>
        <v>0</v>
      </c>
      <c r="M23" s="78">
        <f>I23*K23</f>
        <v>0</v>
      </c>
      <c r="N23" s="80">
        <f>ROUND(L23*(55-5)/1000,3)</f>
        <v>0</v>
      </c>
      <c r="O23" s="80">
        <f>ROUND(M23*(55-15)/1000,3)</f>
        <v>0</v>
      </c>
      <c r="P23" s="81"/>
      <c r="Q23" s="82">
        <f>O23+P23</f>
        <v>0</v>
      </c>
      <c r="R23" s="82">
        <f>Q23+N23</f>
        <v>0</v>
      </c>
    </row>
    <row r="24" spans="14:18" ht="9" customHeight="1">
      <c r="N24" s="208"/>
      <c r="O24" s="208"/>
      <c r="P24" s="208"/>
      <c r="R24" s="14"/>
    </row>
    <row r="25" spans="1:18" ht="17.25" customHeight="1">
      <c r="A25" s="209" t="s">
        <v>91</v>
      </c>
      <c r="B25" s="210"/>
      <c r="C25" s="211"/>
      <c r="D25" s="147">
        <v>1</v>
      </c>
      <c r="E25" s="147">
        <v>2</v>
      </c>
      <c r="F25" s="147">
        <v>3</v>
      </c>
      <c r="G25" s="147">
        <v>4</v>
      </c>
      <c r="H25" s="147">
        <v>5</v>
      </c>
      <c r="I25" s="147">
        <v>6</v>
      </c>
      <c r="J25" s="147">
        <v>7</v>
      </c>
      <c r="K25" s="147">
        <v>8</v>
      </c>
      <c r="L25" s="147">
        <v>9</v>
      </c>
      <c r="M25" s="147">
        <v>10</v>
      </c>
      <c r="N25" s="147">
        <v>11</v>
      </c>
      <c r="O25" s="147">
        <v>12</v>
      </c>
      <c r="P25" s="148" t="s">
        <v>110</v>
      </c>
      <c r="R25" s="14"/>
    </row>
    <row r="26" spans="1:18" ht="17.25" customHeight="1">
      <c r="A26" s="212" t="s">
        <v>152</v>
      </c>
      <c r="B26" s="213"/>
      <c r="C26" s="214"/>
      <c r="D26" s="149">
        <v>31</v>
      </c>
      <c r="E26" s="149">
        <v>28</v>
      </c>
      <c r="F26" s="149">
        <v>31</v>
      </c>
      <c r="G26" s="149">
        <v>30</v>
      </c>
      <c r="H26" s="149">
        <v>31</v>
      </c>
      <c r="I26" s="149">
        <v>30</v>
      </c>
      <c r="J26" s="149">
        <v>31</v>
      </c>
      <c r="K26" s="149">
        <v>31</v>
      </c>
      <c r="L26" s="149">
        <v>30</v>
      </c>
      <c r="M26" s="149">
        <v>31</v>
      </c>
      <c r="N26" s="149">
        <v>30</v>
      </c>
      <c r="O26" s="150">
        <v>31</v>
      </c>
      <c r="P26" s="148">
        <f>SUM(D26:O26)</f>
        <v>365</v>
      </c>
      <c r="R26" s="14"/>
    </row>
    <row r="27" spans="1:18" ht="17.25" customHeight="1">
      <c r="A27" s="209" t="s">
        <v>153</v>
      </c>
      <c r="B27" s="210"/>
      <c r="C27" s="211"/>
      <c r="D27" s="149">
        <f>$R$23*D26/$P$26</f>
        <v>0</v>
      </c>
      <c r="E27" s="149">
        <f aca="true" t="shared" si="2" ref="E27:O27">$R$23*E26/$P$26</f>
        <v>0</v>
      </c>
      <c r="F27" s="149">
        <f t="shared" si="2"/>
        <v>0</v>
      </c>
      <c r="G27" s="149">
        <f t="shared" si="2"/>
        <v>0</v>
      </c>
      <c r="H27" s="149">
        <f t="shared" si="2"/>
        <v>0</v>
      </c>
      <c r="I27" s="149">
        <f t="shared" si="2"/>
        <v>0</v>
      </c>
      <c r="J27" s="149">
        <f t="shared" si="2"/>
        <v>0</v>
      </c>
      <c r="K27" s="149">
        <f t="shared" si="2"/>
        <v>0</v>
      </c>
      <c r="L27" s="149">
        <f t="shared" si="2"/>
        <v>0</v>
      </c>
      <c r="M27" s="149">
        <f t="shared" si="2"/>
        <v>0</v>
      </c>
      <c r="N27" s="149">
        <f t="shared" si="2"/>
        <v>0</v>
      </c>
      <c r="O27" s="149">
        <f t="shared" si="2"/>
        <v>0</v>
      </c>
      <c r="P27" s="148">
        <f>SUM(D27:O27)</f>
        <v>0</v>
      </c>
      <c r="R27" s="14"/>
    </row>
    <row r="28" spans="1:18" ht="26.25" customHeight="1">
      <c r="A28" s="146"/>
      <c r="B28" s="146"/>
      <c r="O28" s="130"/>
      <c r="P28" s="130"/>
      <c r="R28" s="14"/>
    </row>
    <row r="29" spans="1:16" s="62" customFormat="1" ht="18.75">
      <c r="A29" s="60"/>
      <c r="B29" s="61"/>
      <c r="C29" s="98" t="s">
        <v>14</v>
      </c>
      <c r="D29" s="1"/>
      <c r="E29" s="23"/>
      <c r="F29" s="23"/>
      <c r="G29" s="24"/>
      <c r="H29" s="61"/>
      <c r="K29" s="63"/>
      <c r="L29" s="23"/>
      <c r="N29" s="23"/>
      <c r="O29" s="23"/>
      <c r="P29" s="110" t="s">
        <v>137</v>
      </c>
    </row>
    <row r="30" spans="1:16" s="62" customFormat="1" ht="9" customHeight="1">
      <c r="A30" s="60"/>
      <c r="B30" s="61"/>
      <c r="C30" s="98"/>
      <c r="D30" s="1"/>
      <c r="E30" s="21"/>
      <c r="F30" s="21"/>
      <c r="G30" s="13"/>
      <c r="H30" s="61"/>
      <c r="I30" s="64"/>
      <c r="J30" s="66"/>
      <c r="K30" s="63"/>
      <c r="L30" s="21"/>
      <c r="M30" s="21"/>
      <c r="N30" s="10"/>
      <c r="O30"/>
      <c r="P30" s="11"/>
    </row>
    <row r="31" spans="1:16" s="62" customFormat="1" ht="15.75">
      <c r="A31" s="60"/>
      <c r="C31" s="9"/>
      <c r="D31" s="10"/>
      <c r="E31" s="21"/>
      <c r="F31" s="21"/>
      <c r="G31" s="13"/>
      <c r="J31" s="63"/>
      <c r="K31" s="67"/>
      <c r="L31" s="21"/>
      <c r="M31" s="21"/>
      <c r="N31" s="10"/>
      <c r="O31"/>
      <c r="P31" s="11"/>
    </row>
    <row r="32" spans="3:16" ht="15.75">
      <c r="C32" s="9"/>
      <c r="D32" s="10"/>
      <c r="E32" s="13"/>
      <c r="F32" s="13"/>
      <c r="G32" s="13"/>
      <c r="L32" s="21"/>
      <c r="M32" s="21"/>
      <c r="N32" s="10"/>
      <c r="P32" s="11"/>
    </row>
    <row r="33" spans="3:16" ht="15.75">
      <c r="C33" s="9"/>
      <c r="D33" s="10"/>
      <c r="E33" s="22"/>
      <c r="F33" s="22"/>
      <c r="G33" s="13"/>
      <c r="L33" s="13"/>
      <c r="M33" s="13"/>
      <c r="N33" s="10"/>
      <c r="O33" s="10"/>
      <c r="P33" s="11"/>
    </row>
    <row r="34" spans="3:16" ht="15.75">
      <c r="C34" s="9" t="s">
        <v>0</v>
      </c>
      <c r="D34" s="10"/>
      <c r="E34" s="22"/>
      <c r="F34" s="22"/>
      <c r="G34" s="13"/>
      <c r="L34" s="22"/>
      <c r="M34" s="22"/>
      <c r="N34" s="10"/>
      <c r="O34" s="10"/>
      <c r="P34" s="11" t="s">
        <v>0</v>
      </c>
    </row>
  </sheetData>
  <sheetProtection/>
  <mergeCells count="32">
    <mergeCell ref="A27:C27"/>
    <mergeCell ref="N6:Q6"/>
    <mergeCell ref="J6:K6"/>
    <mergeCell ref="Q8:Q9"/>
    <mergeCell ref="K7:K9"/>
    <mergeCell ref="L7:L9"/>
    <mergeCell ref="A6:A9"/>
    <mergeCell ref="B6:E6"/>
    <mergeCell ref="F6:F9"/>
    <mergeCell ref="G6:G9"/>
    <mergeCell ref="N1:R1"/>
    <mergeCell ref="M7:M9"/>
    <mergeCell ref="N7:N9"/>
    <mergeCell ref="O7:Q7"/>
    <mergeCell ref="O8:O9"/>
    <mergeCell ref="R6:R9"/>
    <mergeCell ref="A25:C25"/>
    <mergeCell ref="A26:C26"/>
    <mergeCell ref="B11:R11"/>
    <mergeCell ref="B7:B9"/>
    <mergeCell ref="C7:C9"/>
    <mergeCell ref="D7:D9"/>
    <mergeCell ref="H6:H9"/>
    <mergeCell ref="I6:I9"/>
    <mergeCell ref="P8:P9"/>
    <mergeCell ref="L6:M6"/>
    <mergeCell ref="E7:E9"/>
    <mergeCell ref="J7:J9"/>
    <mergeCell ref="G2:R2"/>
    <mergeCell ref="A5:R5"/>
    <mergeCell ref="G3:R3"/>
    <mergeCell ref="N24:P24"/>
  </mergeCells>
  <printOptions horizontalCentered="1"/>
  <pageMargins left="0" right="0" top="0.3937007874015748" bottom="0.3937007874015748" header="0.31496062992125984" footer="0.31496062992125984"/>
  <pageSetup fitToHeight="0" horizontalDpi="600" verticalDpi="600" orientation="landscape" paperSize="9" scale="78" r:id="rId9"/>
  <legacyDrawing r:id="rId8"/>
  <oleObjects>
    <oleObject progId="Equation.3" shapeId="1588683" r:id="rId1"/>
    <oleObject progId="Equation.3" shapeId="1588684" r:id="rId2"/>
    <oleObject progId="Equation.3" shapeId="1588685" r:id="rId3"/>
    <oleObject progId="Equation.3" shapeId="1588686" r:id="rId4"/>
    <oleObject progId="Equation.3" shapeId="1588687" r:id="rId5"/>
    <oleObject progId="Equation.3" shapeId="1588688" r:id="rId6"/>
    <oleObject progId="Equation.3" shapeId="1588689" r:id="rId7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="85" zoomScaleSheetLayoutView="85" zoomScalePageLayoutView="0" workbookViewId="0" topLeftCell="A1">
      <selection activeCell="J31" sqref="J31:J33"/>
    </sheetView>
  </sheetViews>
  <sheetFormatPr defaultColWidth="9.00390625" defaultRowHeight="12.75"/>
  <cols>
    <col min="1" max="1" width="16.625" style="0" customWidth="1"/>
    <col min="2" max="2" width="31.25390625" style="0" customWidth="1"/>
    <col min="3" max="3" width="15.625" style="0" customWidth="1"/>
    <col min="4" max="4" width="17.625" style="0" customWidth="1"/>
    <col min="5" max="6" width="15.25390625" style="0" customWidth="1"/>
    <col min="7" max="7" width="22.875" style="0" customWidth="1"/>
    <col min="8" max="8" width="20.00390625" style="0" customWidth="1"/>
    <col min="9" max="9" width="17.75390625" style="0" customWidth="1"/>
    <col min="10" max="10" width="16.875" style="0" customWidth="1"/>
  </cols>
  <sheetData>
    <row r="1" ht="15">
      <c r="J1" s="32" t="s">
        <v>130</v>
      </c>
    </row>
    <row r="2" ht="12.75">
      <c r="J2" s="12" t="s">
        <v>164</v>
      </c>
    </row>
    <row r="3" ht="12.75">
      <c r="J3" s="12" t="s">
        <v>146</v>
      </c>
    </row>
    <row r="4" ht="12.75">
      <c r="J4" s="2"/>
    </row>
    <row r="5" ht="12.75">
      <c r="J5" s="2"/>
    </row>
    <row r="6" spans="1:10" ht="12.75" customHeight="1">
      <c r="A6" s="218" t="s">
        <v>165</v>
      </c>
      <c r="B6" s="218"/>
      <c r="C6" s="218"/>
      <c r="D6" s="218"/>
      <c r="E6" s="218"/>
      <c r="F6" s="218"/>
      <c r="G6" s="218"/>
      <c r="H6" s="218"/>
      <c r="I6" s="218"/>
      <c r="J6" s="218"/>
    </row>
    <row r="7" spans="1:10" ht="13.5" customHeight="1">
      <c r="A7" s="219" t="s">
        <v>95</v>
      </c>
      <c r="B7" s="219"/>
      <c r="C7" s="219"/>
      <c r="D7" s="219"/>
      <c r="E7" s="219"/>
      <c r="F7" s="219"/>
      <c r="G7" s="219"/>
      <c r="H7" s="219"/>
      <c r="I7" s="219"/>
      <c r="J7" s="219"/>
    </row>
    <row r="8" spans="1:10" ht="12.75" customHeight="1">
      <c r="A8" s="219" t="s">
        <v>148</v>
      </c>
      <c r="B8" s="219"/>
      <c r="C8" s="219"/>
      <c r="D8" s="219"/>
      <c r="E8" s="219"/>
      <c r="F8" s="219"/>
      <c r="G8" s="219"/>
      <c r="H8" s="219"/>
      <c r="I8" s="219"/>
      <c r="J8" s="219"/>
    </row>
    <row r="9" spans="1:10" ht="15" customHeight="1">
      <c r="A9" s="220" t="s">
        <v>149</v>
      </c>
      <c r="B9" s="220"/>
      <c r="C9" s="220"/>
      <c r="D9" s="220"/>
      <c r="E9" s="220"/>
      <c r="F9" s="220"/>
      <c r="G9" s="220"/>
      <c r="H9" s="220"/>
      <c r="I9" s="220"/>
      <c r="J9" s="220"/>
    </row>
    <row r="10" spans="1:10" ht="133.5" customHeight="1">
      <c r="A10" s="91" t="s">
        <v>21</v>
      </c>
      <c r="B10" s="91" t="s">
        <v>136</v>
      </c>
      <c r="C10" s="99" t="s">
        <v>150</v>
      </c>
      <c r="D10" s="99" t="s">
        <v>151</v>
      </c>
      <c r="E10" s="99" t="s">
        <v>93</v>
      </c>
      <c r="F10" s="99" t="s">
        <v>154</v>
      </c>
      <c r="G10" s="99" t="s">
        <v>169</v>
      </c>
      <c r="H10" s="99" t="s">
        <v>158</v>
      </c>
      <c r="I10" s="99" t="s">
        <v>94</v>
      </c>
      <c r="J10" s="31" t="s">
        <v>75</v>
      </c>
    </row>
    <row r="11" spans="1:10" ht="23.25" customHeight="1">
      <c r="A11" s="25" t="s">
        <v>2</v>
      </c>
      <c r="B11" s="131"/>
      <c r="C11" s="101"/>
      <c r="D11" s="26"/>
      <c r="E11" s="26">
        <f>C11*F11</f>
        <v>0</v>
      </c>
      <c r="F11" s="101"/>
      <c r="G11" s="101"/>
      <c r="H11" s="101">
        <f>E11+G11</f>
        <v>0</v>
      </c>
      <c r="I11" s="26"/>
      <c r="J11" s="27">
        <f>C11*D11+H11*I11</f>
        <v>0</v>
      </c>
    </row>
    <row r="12" spans="1:10" ht="21.75" customHeight="1">
      <c r="A12" s="25" t="s">
        <v>3</v>
      </c>
      <c r="B12" s="131"/>
      <c r="C12" s="101"/>
      <c r="D12" s="26"/>
      <c r="E12" s="26">
        <f>C12*F12</f>
        <v>0</v>
      </c>
      <c r="F12" s="101"/>
      <c r="G12" s="101"/>
      <c r="H12" s="101">
        <f>E12+G12</f>
        <v>0</v>
      </c>
      <c r="I12" s="26"/>
      <c r="J12" s="27">
        <f>C12*D12+H12*I12</f>
        <v>0</v>
      </c>
    </row>
    <row r="13" spans="1:10" ht="24" customHeight="1">
      <c r="A13" s="25" t="s">
        <v>4</v>
      </c>
      <c r="B13" s="131"/>
      <c r="C13" s="101"/>
      <c r="D13" s="26"/>
      <c r="E13" s="26">
        <f>C13*F13</f>
        <v>0</v>
      </c>
      <c r="F13" s="101"/>
      <c r="G13" s="101"/>
      <c r="H13" s="101">
        <f>E13+G13</f>
        <v>0</v>
      </c>
      <c r="I13" s="26"/>
      <c r="J13" s="27">
        <f>C13*D13+H13*I13</f>
        <v>0</v>
      </c>
    </row>
    <row r="14" spans="1:10" ht="15.75" customHeight="1">
      <c r="A14" s="28" t="s">
        <v>22</v>
      </c>
      <c r="B14" s="28"/>
      <c r="C14" s="102">
        <f>SUM(C11:C13)</f>
        <v>0</v>
      </c>
      <c r="D14" s="29"/>
      <c r="E14" s="29">
        <f>SUM(E11:E13)</f>
        <v>0</v>
      </c>
      <c r="F14" s="102"/>
      <c r="G14" s="102"/>
      <c r="H14" s="102">
        <f>SUM(H11:H13)</f>
        <v>0</v>
      </c>
      <c r="I14" s="29"/>
      <c r="J14" s="30">
        <f>SUM(J11:J13)</f>
        <v>0</v>
      </c>
    </row>
    <row r="15" spans="1:10" ht="24" customHeight="1">
      <c r="A15" s="25" t="s">
        <v>5</v>
      </c>
      <c r="B15" s="131"/>
      <c r="C15" s="101"/>
      <c r="D15" s="26"/>
      <c r="E15" s="26">
        <f>C15*F15</f>
        <v>0</v>
      </c>
      <c r="F15" s="101"/>
      <c r="G15" s="101"/>
      <c r="H15" s="101">
        <f>E15+G15</f>
        <v>0</v>
      </c>
      <c r="I15" s="26"/>
      <c r="J15" s="27">
        <f>C15*D15+H15*I15</f>
        <v>0</v>
      </c>
    </row>
    <row r="16" spans="1:10" ht="24.75" customHeight="1">
      <c r="A16" s="25" t="s">
        <v>6</v>
      </c>
      <c r="B16" s="131"/>
      <c r="C16" s="101"/>
      <c r="D16" s="26"/>
      <c r="E16" s="26">
        <f>C16*F16</f>
        <v>0</v>
      </c>
      <c r="F16" s="101"/>
      <c r="G16" s="101"/>
      <c r="H16" s="101">
        <f>E16+G16</f>
        <v>0</v>
      </c>
      <c r="I16" s="26"/>
      <c r="J16" s="27">
        <f>C16*D16+H16*I16</f>
        <v>0</v>
      </c>
    </row>
    <row r="17" spans="1:10" ht="21.75" customHeight="1">
      <c r="A17" s="25" t="s">
        <v>7</v>
      </c>
      <c r="B17" s="131"/>
      <c r="C17" s="101"/>
      <c r="D17" s="26"/>
      <c r="E17" s="26">
        <f>C17*F17</f>
        <v>0</v>
      </c>
      <c r="F17" s="101"/>
      <c r="G17" s="101"/>
      <c r="H17" s="101">
        <f>E17+G17</f>
        <v>0</v>
      </c>
      <c r="I17" s="26"/>
      <c r="J17" s="27">
        <f>C17*D17+H17*I17</f>
        <v>0</v>
      </c>
    </row>
    <row r="18" spans="1:10" ht="15" customHeight="1">
      <c r="A18" s="28" t="s">
        <v>23</v>
      </c>
      <c r="B18" s="28"/>
      <c r="C18" s="102">
        <f>SUM(C15:C17)</f>
        <v>0</v>
      </c>
      <c r="D18" s="29"/>
      <c r="E18" s="29">
        <f>SUM(E15:E17)</f>
        <v>0</v>
      </c>
      <c r="F18" s="102"/>
      <c r="G18" s="102"/>
      <c r="H18" s="102">
        <f>SUM(H15:H17)</f>
        <v>0</v>
      </c>
      <c r="I18" s="29"/>
      <c r="J18" s="30">
        <f>SUM(J15:J17)</f>
        <v>0</v>
      </c>
    </row>
    <row r="19" spans="1:10" ht="18.75" customHeight="1">
      <c r="A19" s="25" t="s">
        <v>8</v>
      </c>
      <c r="B19" s="131"/>
      <c r="C19" s="101"/>
      <c r="D19" s="26"/>
      <c r="E19" s="26">
        <f>C19*F19</f>
        <v>0</v>
      </c>
      <c r="F19" s="101"/>
      <c r="G19" s="101"/>
      <c r="H19" s="101">
        <f>E19+G19</f>
        <v>0</v>
      </c>
      <c r="I19" s="26"/>
      <c r="J19" s="27">
        <f>C19*D19+H19*I19</f>
        <v>0</v>
      </c>
    </row>
    <row r="20" spans="1:10" ht="18.75" customHeight="1">
      <c r="A20" s="25" t="s">
        <v>9</v>
      </c>
      <c r="B20" s="131"/>
      <c r="C20" s="101"/>
      <c r="D20" s="26"/>
      <c r="E20" s="26">
        <f>C20*F20</f>
        <v>0</v>
      </c>
      <c r="F20" s="101"/>
      <c r="G20" s="101"/>
      <c r="H20" s="101">
        <f>E20+G20</f>
        <v>0</v>
      </c>
      <c r="I20" s="26"/>
      <c r="J20" s="27">
        <f>C20*D20+H20*I20</f>
        <v>0</v>
      </c>
    </row>
    <row r="21" spans="1:10" ht="18.75" customHeight="1">
      <c r="A21" s="25" t="s">
        <v>10</v>
      </c>
      <c r="B21" s="131"/>
      <c r="C21" s="101"/>
      <c r="D21" s="26"/>
      <c r="E21" s="26">
        <f>C21*F21</f>
        <v>0</v>
      </c>
      <c r="F21" s="101"/>
      <c r="G21" s="101"/>
      <c r="H21" s="101">
        <f>E21+G21</f>
        <v>0</v>
      </c>
      <c r="I21" s="26"/>
      <c r="J21" s="27">
        <f>C21*D21+H21*I21</f>
        <v>0</v>
      </c>
    </row>
    <row r="22" spans="1:10" ht="15" customHeight="1">
      <c r="A22" s="28" t="s">
        <v>24</v>
      </c>
      <c r="B22" s="28"/>
      <c r="C22" s="102">
        <f>SUM(C19:C21)</f>
        <v>0</v>
      </c>
      <c r="D22" s="29"/>
      <c r="E22" s="29">
        <f>SUM(E19:E21)</f>
        <v>0</v>
      </c>
      <c r="F22" s="102"/>
      <c r="G22" s="102"/>
      <c r="H22" s="102">
        <f>SUM(H19:H21)</f>
        <v>0</v>
      </c>
      <c r="I22" s="29"/>
      <c r="J22" s="30">
        <f>SUM(J19:J21)</f>
        <v>0</v>
      </c>
    </row>
    <row r="23" spans="1:10" ht="18" customHeight="1">
      <c r="A23" s="25" t="s">
        <v>11</v>
      </c>
      <c r="B23" s="131"/>
      <c r="C23" s="101"/>
      <c r="D23" s="26"/>
      <c r="E23" s="26">
        <f>C23*F23</f>
        <v>0</v>
      </c>
      <c r="F23" s="101"/>
      <c r="G23" s="101"/>
      <c r="H23" s="101">
        <f>E23+G23</f>
        <v>0</v>
      </c>
      <c r="I23" s="26"/>
      <c r="J23" s="27">
        <f>C23*D23+H23*I23</f>
        <v>0</v>
      </c>
    </row>
    <row r="24" spans="1:10" ht="18" customHeight="1">
      <c r="A24" s="25" t="s">
        <v>12</v>
      </c>
      <c r="B24" s="131"/>
      <c r="C24" s="101"/>
      <c r="D24" s="26"/>
      <c r="E24" s="26">
        <f>C24*F24</f>
        <v>0</v>
      </c>
      <c r="F24" s="101"/>
      <c r="G24" s="101"/>
      <c r="H24" s="101">
        <f>E24+G24</f>
        <v>0</v>
      </c>
      <c r="I24" s="26"/>
      <c r="J24" s="27">
        <f>C24*D24+H24*I24</f>
        <v>0</v>
      </c>
    </row>
    <row r="25" spans="1:10" ht="16.5" customHeight="1">
      <c r="A25" s="25" t="s">
        <v>13</v>
      </c>
      <c r="B25" s="131"/>
      <c r="C25" s="101"/>
      <c r="D25" s="26"/>
      <c r="E25" s="26">
        <f>C25*F25</f>
        <v>0</v>
      </c>
      <c r="F25" s="101"/>
      <c r="G25" s="101"/>
      <c r="H25" s="101">
        <f>E25+G25</f>
        <v>0</v>
      </c>
      <c r="I25" s="26"/>
      <c r="J25" s="27">
        <f>C25*D25+H25*I25</f>
        <v>0</v>
      </c>
    </row>
    <row r="26" spans="1:10" ht="18" customHeight="1">
      <c r="A26" s="28" t="s">
        <v>25</v>
      </c>
      <c r="B26" s="28"/>
      <c r="C26" s="102">
        <f>SUM(C23:C25)</f>
        <v>0</v>
      </c>
      <c r="D26" s="29"/>
      <c r="E26" s="29">
        <f>SUM(E23:E25)</f>
        <v>0</v>
      </c>
      <c r="F26" s="102"/>
      <c r="G26" s="102"/>
      <c r="H26" s="102">
        <f>SUM(H23:H25)</f>
        <v>0</v>
      </c>
      <c r="I26" s="29"/>
      <c r="J26" s="30">
        <f>SUM(J23:J25)</f>
        <v>0</v>
      </c>
    </row>
    <row r="27" spans="1:10" ht="16.5" customHeight="1">
      <c r="A27" s="28" t="s">
        <v>166</v>
      </c>
      <c r="B27" s="28"/>
      <c r="C27" s="102">
        <f>C26+C22+C18+C14</f>
        <v>0</v>
      </c>
      <c r="D27" s="29"/>
      <c r="E27" s="29">
        <f>E26+E22+E18+E14</f>
        <v>0</v>
      </c>
      <c r="F27" s="102"/>
      <c r="G27" s="102"/>
      <c r="H27" s="102">
        <f>H26+H22+H18+H14</f>
        <v>0</v>
      </c>
      <c r="I27" s="29"/>
      <c r="J27" s="30">
        <f>J26+J22+J18+J14</f>
        <v>0</v>
      </c>
    </row>
    <row r="28" ht="18.75" customHeight="1"/>
    <row r="29" ht="13.5" customHeight="1"/>
    <row r="30" spans="1:10" s="1" customFormat="1" ht="15.75">
      <c r="A30" s="7" t="s">
        <v>14</v>
      </c>
      <c r="B30" s="7"/>
      <c r="J30" s="8" t="s">
        <v>137</v>
      </c>
    </row>
    <row r="31" spans="1:10" s="1" customFormat="1" ht="15.75">
      <c r="A31" s="9"/>
      <c r="B31" s="9"/>
      <c r="J31" s="11"/>
    </row>
    <row r="32" spans="1:10" s="1" customFormat="1" ht="15.75">
      <c r="A32" s="9"/>
      <c r="B32" s="9"/>
      <c r="J32" s="11"/>
    </row>
    <row r="33" spans="1:10" s="1" customFormat="1" ht="15.75">
      <c r="A33" s="9"/>
      <c r="B33" s="9"/>
      <c r="J33" s="11"/>
    </row>
    <row r="34" spans="1:10" s="1" customFormat="1" ht="15.75">
      <c r="A34" s="9" t="s">
        <v>0</v>
      </c>
      <c r="B34" s="9"/>
      <c r="J34" s="11" t="s">
        <v>0</v>
      </c>
    </row>
    <row r="35" spans="1:2" ht="15.75">
      <c r="A35" s="3"/>
      <c r="B35" s="3"/>
    </row>
    <row r="36" spans="3:8" ht="12.75">
      <c r="C36" s="103"/>
      <c r="E36" s="100"/>
      <c r="F36" s="100"/>
      <c r="G36" s="100"/>
      <c r="H36" s="100"/>
    </row>
  </sheetData>
  <sheetProtection/>
  <mergeCells count="4">
    <mergeCell ref="A6:J6"/>
    <mergeCell ref="A7:J7"/>
    <mergeCell ref="A8:J8"/>
    <mergeCell ref="A9:J9"/>
  </mergeCells>
  <printOptions horizontalCentered="1"/>
  <pageMargins left="0.3937007874015748" right="0.3937007874015748" top="0.43" bottom="0.3937007874015748" header="0.34" footer="0.1181102362204724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яук</dc:creator>
  <cp:keywords/>
  <dc:description/>
  <cp:lastModifiedBy>Yurlova</cp:lastModifiedBy>
  <cp:lastPrinted>2016-12-29T06:28:29Z</cp:lastPrinted>
  <dcterms:created xsi:type="dcterms:W3CDTF">2013-10-04T10:35:03Z</dcterms:created>
  <dcterms:modified xsi:type="dcterms:W3CDTF">2017-02-17T12:33:38Z</dcterms:modified>
  <cp:category/>
  <cp:version/>
  <cp:contentType/>
  <cp:contentStatus/>
</cp:coreProperties>
</file>