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915" activeTab="6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</sheets>
  <externalReferences>
    <externalReference r:id="rId10"/>
    <externalReference r:id="rId11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'5г'!$A$1:$I$32</definedName>
    <definedName name="_xlnm.Print_Area" localSheetId="5">'6г'!$A$1:$O$31</definedName>
    <definedName name="_xlnm.Print_Area" localSheetId="6">'7г'!$A$1:$R$30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<sst xmlns="http://schemas.openxmlformats.org/spreadsheetml/2006/main" count="195" uniqueCount="141">
  <si>
    <t>№ п/п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</si>
  <si>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</si>
  <si>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</si>
  <si>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</si>
  <si>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</si>
  <si>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</si>
  <si>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</si>
  <si>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5=3х4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</si>
  <si>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</si>
  <si>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</si>
  <si>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</si>
  <si>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</si>
  <si>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</si>
  <si>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</si>
  <si>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</si>
  <si>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</si>
  <si>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</si>
  <si>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</si>
  <si>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</si>
  <si>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</si>
  <si>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</si>
  <si>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</si>
  <si>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</si>
  <si>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</si>
  <si>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</si>
  <si>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</si>
  <si>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Продолжительность работы</t>
  </si>
  <si>
    <t>3</t>
  </si>
  <si>
    <t>4</t>
  </si>
  <si>
    <t>5</t>
  </si>
  <si>
    <t>гвс</t>
  </si>
  <si>
    <t>6</t>
  </si>
  <si>
    <t>7</t>
  </si>
  <si>
    <t xml:space="preserve"> час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</si>
  <si>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</si>
  <si>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</si>
  <si>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</si>
  <si>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</si>
  <si>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</si>
  <si>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</si>
  <si>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</si>
  <si>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</si>
  <si>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</si>
  <si>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</si>
  <si>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</si>
  <si>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</si>
  <si>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</si>
  <si>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</si>
  <si>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</si>
  <si>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</si>
  <si>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</si>
  <si>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</si>
  <si>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8=5+7</t>
  </si>
  <si>
    <t>9=8*0,0025*0,985</t>
  </si>
  <si>
    <t>17=15+16</t>
  </si>
  <si>
    <t>18=14+17</t>
  </si>
  <si>
    <t>Приложение №6</t>
  </si>
  <si>
    <t>Приложение № 1</t>
  </si>
  <si>
    <t>АКТ</t>
  </si>
  <si>
    <t>ОАО «Тамбовская сетевая компания»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</si>
  <si>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</si>
  <si>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</si>
  <si>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</si>
  <si>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</si>
  <si>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</si>
  <si>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</si>
  <si>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</si>
  <si>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</si>
  <si>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</si>
  <si>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</si>
  <si>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</si>
  <si>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</si>
  <si>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</si>
  <si>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</si>
  <si>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</si>
  <si>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</si>
  <si>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</si>
  <si>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</si>
  <si>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</si>
  <si>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</si>
  <si>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</si>
  <si>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</si>
  <si>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</si>
  <si>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</si>
  <si>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</si>
  <si>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</si>
  <si>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</si>
  <si>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</si>
  <si>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</si>
  <si>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</si>
  <si>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</si>
  <si>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</si>
  <si>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</si>
  <si>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</si>
  <si>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</si>
  <si>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</si>
  <si>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</si>
  <si>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</si>
  <si>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</si>
  <si>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</si>
  <si>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</si>
  <si>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</si>
  <si>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</si>
  <si>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</si>
  <si>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</si>
  <si>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</si>
  <si>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</si>
  <si>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</si>
  <si>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</si>
  <si>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</si>
  <si>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</si>
  <si>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</si>
  <si>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</si>
  <si>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</si>
  <si>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</si>
  <si>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</si>
  <si>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 xml:space="preserve"> "____" _____________ 201___г</t>
  </si>
  <si>
    <t>Количество дней</t>
  </si>
  <si>
    <t>Гкал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</si>
  <si>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</si>
  <si>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</si>
  <si>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</si>
  <si>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</si>
  <si>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</si>
  <si>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</si>
  <si>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</si>
  <si>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</si>
  <si>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</si>
  <si>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</si>
  <si>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</si>
  <si>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</si>
  <si>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</si>
  <si>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к договору  горячего водоснабжения №___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</si>
  <si>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Абонента.</t>
  </si>
  <si>
    <t xml:space="preserve">к договору  горячего водоснабжения №____ 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</si>
  <si>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Абонента.</t>
  </si>
  <si>
    <t>Абонент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</si>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</sst>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9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1" fillId="33" borderId="10" xfId="0" applyNumberFormat="1" applyFont="1" applyFill="1" applyBorder="1" applyAlignment="1">
      <alignment vertical="top" wrapText="1"/>
    </xf>
    <xf numFmtId="0" fontId="1" fillId="35" borderId="10" xfId="0" applyFont="1" applyFill="1" applyBorder="1" applyAlignment="1" applyProtection="1">
      <alignment vertical="top" wrapText="1"/>
      <protection locked="0"/>
    </xf>
    <xf numFmtId="172" fontId="1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0" fillId="0" borderId="10" xfId="0" applyNumberFormat="1" applyBorder="1" applyAlignment="1">
      <alignment horizontal="left"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5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vertical="top" wrapText="1"/>
    </xf>
    <xf numFmtId="179" fontId="18" fillId="0" borderId="10" xfId="0" applyNumberFormat="1" applyFont="1" applyBorder="1" applyAlignment="1">
      <alignment vertical="top" wrapText="1"/>
    </xf>
    <xf numFmtId="173" fontId="18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center"/>
    </xf>
    <xf numFmtId="173" fontId="18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left"/>
    </xf>
    <xf numFmtId="172" fontId="18" fillId="0" borderId="10" xfId="0" applyNumberFormat="1" applyFont="1" applyBorder="1" applyAlignment="1">
      <alignment vertical="top" wrapText="1"/>
    </xf>
    <xf numFmtId="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179" fontId="12" fillId="0" borderId="10" xfId="0" applyNumberFormat="1" applyFont="1" applyBorder="1" applyAlignment="1">
      <alignment vertical="top" wrapText="1"/>
    </xf>
    <xf numFmtId="173" fontId="14" fillId="0" borderId="10" xfId="0" applyNumberFormat="1" applyFont="1" applyBorder="1" applyAlignment="1">
      <alignment vertical="top" wrapText="1"/>
    </xf>
    <xf numFmtId="178" fontId="12" fillId="0" borderId="10" xfId="0" applyNumberFormat="1" applyFont="1" applyBorder="1" applyAlignment="1">
      <alignment vertical="top" wrapText="1"/>
    </xf>
    <xf numFmtId="178" fontId="18" fillId="0" borderId="10" xfId="0" applyNumberFormat="1" applyFont="1" applyBorder="1" applyAlignment="1">
      <alignment vertical="top" wrapText="1"/>
    </xf>
    <xf numFmtId="1" fontId="18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3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25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173" fontId="14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3" fillId="35" borderId="14" xfId="0" applyFont="1" applyFill="1" applyBorder="1" applyAlignment="1" applyProtection="1">
      <alignment horizontal="center" vertical="top" wrapText="1"/>
      <protection locked="0"/>
    </xf>
    <xf numFmtId="0" fontId="3" fillId="35" borderId="21" xfId="0" applyFont="1" applyFill="1" applyBorder="1" applyAlignment="1" applyProtection="1">
      <alignment horizontal="center" vertical="top" wrapText="1"/>
      <protection locked="0"/>
    </xf>
    <xf numFmtId="0" fontId="3" fillId="35" borderId="22" xfId="0" applyFont="1" applyFill="1" applyBorder="1" applyAlignment="1" applyProtection="1">
      <alignment horizontal="center" vertical="top" wrapText="1"/>
      <protection locked="0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3">
      <selection activeCell="A22" sqref="A22:E22"/>
    </sheetView>
  </sheetViews>
  <sheetFormatPr defaultColWidth="9.00390625" defaultRowHeight="12.75"/>
  <cols>
    <col min="1" max="1" width="9.125" style="1" customWidth="1"/>
  </cols>
  <sheetData>
    <row r="1" ht="12.75">
      <c r="K1" s="2" t="s">
        <v>57</v>
      </c>
    </row>
    <row r="2" ht="12.75">
      <c r="K2" s="2" t="s">
        <v>119</v>
      </c>
    </row>
    <row r="3" ht="12.75">
      <c r="K3" s="2" t="s">
        <v>113</v>
      </c>
    </row>
    <row r="4" ht="12.75">
      <c r="K4" s="2"/>
    </row>
    <row r="5" spans="1:11" ht="18.75">
      <c r="A5" s="73"/>
      <c r="K5" s="2"/>
    </row>
    <row r="6" ht="11.25" customHeight="1">
      <c r="A6" s="74"/>
    </row>
    <row r="7" ht="25.5">
      <c r="F7" s="74" t="s">
        <v>58</v>
      </c>
    </row>
    <row r="8" spans="1:11" ht="40.5" customHeight="1">
      <c r="A8" s="129" t="s">
        <v>105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ht="5.25" customHeight="1">
      <c r="A9" s="75"/>
    </row>
    <row r="10" spans="1:11" ht="19.5" customHeight="1">
      <c r="A10" s="131" t="s">
        <v>59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48" customHeight="1">
      <c r="A11" s="133" t="s">
        <v>120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38.25" customHeight="1">
      <c r="A12" s="131" t="s">
        <v>121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36" customHeight="1">
      <c r="A13" s="133" t="s">
        <v>125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48.75" customHeight="1">
      <c r="A14" s="135" t="s">
        <v>114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3.75" customHeight="1">
      <c r="A15" s="136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1.75" customHeight="1">
      <c r="A16" s="137" t="s">
        <v>122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8.75" customHeight="1">
      <c r="A17" s="133" t="s">
        <v>123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49.5" customHeight="1">
      <c r="A18" s="133" t="s">
        <v>124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3.5" customHeight="1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77"/>
    </row>
    <row r="21" ht="4.5" customHeight="1">
      <c r="A21" s="77"/>
    </row>
    <row r="22" spans="1:11" s="127" customFormat="1" ht="33.75" customHeight="1">
      <c r="A22" s="138" t="s">
        <v>1</v>
      </c>
      <c r="B22" s="139"/>
      <c r="C22" s="139"/>
      <c r="D22" s="139"/>
      <c r="E22" s="139"/>
      <c r="F22" s="126"/>
      <c r="G22" s="140" t="s">
        <v>126</v>
      </c>
      <c r="H22" s="139"/>
      <c r="I22" s="139"/>
      <c r="J22" s="139"/>
      <c r="K22" s="139"/>
    </row>
  </sheetData>
  <sheetProtection/>
  <mergeCells count="12"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9.125" style="1" customWidth="1"/>
  </cols>
  <sheetData>
    <row r="1" ht="12.75">
      <c r="K1" s="2" t="s">
        <v>74</v>
      </c>
    </row>
    <row r="2" ht="12.75">
      <c r="K2" s="2" t="s">
        <v>119</v>
      </c>
    </row>
    <row r="3" ht="12.75">
      <c r="K3" s="2" t="s">
        <v>113</v>
      </c>
    </row>
    <row r="4" ht="12.75">
      <c r="K4" s="2"/>
    </row>
    <row r="5" spans="1:11" ht="18.75">
      <c r="A5" s="73"/>
      <c r="K5" s="2"/>
    </row>
    <row r="6" ht="11.25" customHeight="1">
      <c r="A6" s="74"/>
    </row>
    <row r="7" ht="25.5">
      <c r="F7" s="74" t="s">
        <v>58</v>
      </c>
    </row>
    <row r="8" spans="1:11" ht="40.5" customHeight="1">
      <c r="A8" s="129" t="s">
        <v>104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ht="5.25" customHeight="1">
      <c r="A9" s="75"/>
    </row>
    <row r="10" spans="1:11" ht="19.5" customHeight="1">
      <c r="A10" s="131" t="s">
        <v>59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48" customHeight="1">
      <c r="A11" s="133" t="s">
        <v>120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26.25" customHeight="1">
      <c r="A12" s="131" t="s">
        <v>121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36" customHeight="1">
      <c r="A13" s="133" t="s">
        <v>125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48.75" customHeight="1">
      <c r="A14" s="135" t="s">
        <v>106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3.75" customHeight="1">
      <c r="A15" s="136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1.75" customHeight="1">
      <c r="A16" s="137" t="s">
        <v>122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8.75" customHeight="1">
      <c r="A17" s="133" t="s">
        <v>123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47.25" customHeight="1">
      <c r="A18" s="133" t="s">
        <v>124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3.5" customHeight="1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77"/>
    </row>
    <row r="21" ht="4.5" customHeight="1">
      <c r="A21" s="77"/>
    </row>
    <row r="22" spans="1:11" ht="33.75" customHeight="1">
      <c r="A22" s="138" t="s">
        <v>1</v>
      </c>
      <c r="B22" s="139"/>
      <c r="C22" s="139"/>
      <c r="D22" s="139"/>
      <c r="E22" s="139"/>
      <c r="F22" s="126"/>
      <c r="G22" s="140" t="s">
        <v>126</v>
      </c>
      <c r="H22" s="139"/>
      <c r="I22" s="139"/>
      <c r="J22" s="139"/>
      <c r="K22" s="139"/>
    </row>
  </sheetData>
  <sheetProtection/>
  <mergeCells count="12">
    <mergeCell ref="A18:K18"/>
    <mergeCell ref="A22:E22"/>
    <mergeCell ref="G22:K22"/>
    <mergeCell ref="A8:K8"/>
    <mergeCell ref="A10:K10"/>
    <mergeCell ref="A11:K11"/>
    <mergeCell ref="A12:K12"/>
    <mergeCell ref="A16:K16"/>
    <mergeCell ref="A17:K17"/>
    <mergeCell ref="A13:K13"/>
    <mergeCell ref="A14:K14"/>
    <mergeCell ref="A15:K15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88"/>
      <c r="D1" s="2" t="s">
        <v>77</v>
      </c>
    </row>
    <row r="2" spans="1:4" ht="12.75">
      <c r="A2" s="88"/>
      <c r="D2" s="2" t="s">
        <v>129</v>
      </c>
    </row>
    <row r="3" spans="1:4" ht="12.75">
      <c r="A3" s="88"/>
      <c r="D3" s="2" t="s">
        <v>113</v>
      </c>
    </row>
    <row r="4" spans="1:4" ht="12.75">
      <c r="A4" s="88"/>
      <c r="D4" s="8"/>
    </row>
    <row r="5" spans="1:4" ht="12.75">
      <c r="A5" s="88"/>
      <c r="D5" s="8"/>
    </row>
    <row r="6" ht="12.75">
      <c r="A6" s="88"/>
    </row>
    <row r="7" ht="12.75">
      <c r="A7" s="98"/>
    </row>
    <row r="8" spans="1:4" ht="13.5">
      <c r="A8" s="142" t="s">
        <v>76</v>
      </c>
      <c r="B8" s="143"/>
      <c r="C8" s="143"/>
      <c r="D8" s="143"/>
    </row>
    <row r="9" spans="1:4" ht="13.5">
      <c r="A9" s="142" t="s">
        <v>88</v>
      </c>
      <c r="B9" s="143"/>
      <c r="C9" s="143"/>
      <c r="D9" s="143"/>
    </row>
    <row r="10" spans="1:4" ht="13.5">
      <c r="A10" s="142" t="s">
        <v>127</v>
      </c>
      <c r="B10" s="143"/>
      <c r="C10" s="143"/>
      <c r="D10" s="143"/>
    </row>
    <row r="11" spans="1:4" ht="13.5">
      <c r="A11" s="142" t="s">
        <v>89</v>
      </c>
      <c r="B11" s="143"/>
      <c r="C11" s="143"/>
      <c r="D11" s="143"/>
    </row>
    <row r="12" spans="1:4" ht="13.5">
      <c r="A12" s="142" t="s">
        <v>90</v>
      </c>
      <c r="B12" s="143"/>
      <c r="C12" s="143"/>
      <c r="D12" s="143"/>
    </row>
    <row r="13" spans="1:4" ht="13.5">
      <c r="A13" s="142" t="s">
        <v>115</v>
      </c>
      <c r="B13" s="143"/>
      <c r="C13" s="143"/>
      <c r="D13" s="143"/>
    </row>
    <row r="14" spans="1:4" ht="13.5">
      <c r="A14" s="142" t="s">
        <v>91</v>
      </c>
      <c r="B14" s="143"/>
      <c r="C14" s="143"/>
      <c r="D14" s="143"/>
    </row>
    <row r="15" spans="1:4" ht="13.5">
      <c r="A15" s="142" t="s">
        <v>128</v>
      </c>
      <c r="B15" s="143"/>
      <c r="C15" s="143"/>
      <c r="D15" s="143"/>
    </row>
    <row r="16" ht="13.5" thickBot="1">
      <c r="A16" s="90"/>
    </row>
    <row r="17" spans="1:4" ht="48.75" customHeight="1" thickBot="1">
      <c r="A17" s="91" t="s">
        <v>75</v>
      </c>
      <c r="B17" s="92" t="s">
        <v>86</v>
      </c>
      <c r="C17" s="92" t="s">
        <v>110</v>
      </c>
      <c r="D17" s="92" t="s">
        <v>111</v>
      </c>
    </row>
    <row r="18" spans="1:4" ht="13.5" thickBot="1">
      <c r="A18" s="93">
        <v>1</v>
      </c>
      <c r="B18" s="94">
        <v>2</v>
      </c>
      <c r="C18" s="94">
        <v>3</v>
      </c>
      <c r="D18" s="94">
        <v>4</v>
      </c>
    </row>
    <row r="19" spans="1:4" ht="13.5" thickBot="1">
      <c r="A19" s="91"/>
      <c r="B19" s="100"/>
      <c r="C19" s="99"/>
      <c r="D19" s="99"/>
    </row>
    <row r="20" spans="1:4" ht="13.5" thickBot="1">
      <c r="A20" s="93"/>
      <c r="B20" s="94"/>
      <c r="C20" s="94"/>
      <c r="D20" s="94"/>
    </row>
    <row r="21" spans="1:4" ht="13.5" thickBot="1">
      <c r="A21" s="95" t="s">
        <v>87</v>
      </c>
      <c r="B21" s="96"/>
      <c r="C21" s="96"/>
      <c r="D21" s="96"/>
    </row>
    <row r="22" ht="12.75">
      <c r="A22" s="90"/>
    </row>
    <row r="23" ht="13.5">
      <c r="A23" s="89"/>
    </row>
    <row r="24" ht="13.5">
      <c r="A24" s="89"/>
    </row>
    <row r="25" spans="1:4" ht="32.25" customHeight="1">
      <c r="A25" s="141" t="s">
        <v>1</v>
      </c>
      <c r="B25" s="141"/>
      <c r="C25" s="1"/>
      <c r="D25" s="103" t="s">
        <v>126</v>
      </c>
    </row>
    <row r="26" ht="13.5">
      <c r="A26" s="89"/>
    </row>
    <row r="27" ht="13.5">
      <c r="A27" s="89"/>
    </row>
    <row r="28" ht="13.5">
      <c r="A28" s="89"/>
    </row>
    <row r="29" ht="13.5">
      <c r="A29" s="89"/>
    </row>
    <row r="30" ht="13.5">
      <c r="A30" s="89"/>
    </row>
    <row r="31" ht="13.5">
      <c r="A31" s="89"/>
    </row>
    <row r="32" ht="13.5">
      <c r="A32" s="89"/>
    </row>
    <row r="33" ht="13.5">
      <c r="A33" s="89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E12" sqref="E12:E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88"/>
      <c r="I1" s="2" t="s">
        <v>78</v>
      </c>
    </row>
    <row r="2" spans="1:9" ht="12.75">
      <c r="A2" s="88"/>
      <c r="I2" s="2" t="s">
        <v>130</v>
      </c>
    </row>
    <row r="3" spans="1:9" ht="12.75">
      <c r="A3" s="88"/>
      <c r="I3" s="2" t="s">
        <v>113</v>
      </c>
    </row>
    <row r="4" ht="12.75">
      <c r="A4" s="88"/>
    </row>
    <row r="5" ht="12.75">
      <c r="A5" s="88"/>
    </row>
    <row r="6" spans="1:9" ht="13.5">
      <c r="A6" s="142" t="s">
        <v>79</v>
      </c>
      <c r="B6" s="143"/>
      <c r="C6" s="143"/>
      <c r="D6" s="143"/>
      <c r="E6" s="143"/>
      <c r="F6" s="143"/>
      <c r="G6" s="143"/>
      <c r="H6" s="143"/>
      <c r="I6" s="143"/>
    </row>
    <row r="7" spans="1:9" ht="13.5">
      <c r="A7" s="142" t="s">
        <v>108</v>
      </c>
      <c r="B7" s="143"/>
      <c r="C7" s="143"/>
      <c r="D7" s="143"/>
      <c r="E7" s="143"/>
      <c r="F7" s="143"/>
      <c r="G7" s="143"/>
      <c r="H7" s="143"/>
      <c r="I7" s="143"/>
    </row>
    <row r="8" spans="1:9" ht="13.5">
      <c r="A8" s="142" t="s">
        <v>109</v>
      </c>
      <c r="B8" s="143"/>
      <c r="C8" s="143"/>
      <c r="D8" s="143"/>
      <c r="E8" s="143"/>
      <c r="F8" s="143"/>
      <c r="G8" s="143"/>
      <c r="H8" s="143"/>
      <c r="I8" s="143"/>
    </row>
    <row r="9" ht="13.5" thickBot="1">
      <c r="A9" s="90"/>
    </row>
    <row r="10" spans="1:9" ht="106.5" customHeight="1" thickBot="1">
      <c r="A10" s="91" t="s">
        <v>75</v>
      </c>
      <c r="B10" s="92" t="s">
        <v>92</v>
      </c>
      <c r="C10" s="145" t="s">
        <v>112</v>
      </c>
      <c r="D10" s="146"/>
      <c r="E10" s="128" t="s">
        <v>140</v>
      </c>
      <c r="F10" s="128" t="s">
        <v>137</v>
      </c>
      <c r="G10" s="128" t="s">
        <v>138</v>
      </c>
      <c r="H10" s="128" t="s">
        <v>139</v>
      </c>
      <c r="I10" s="92" t="s">
        <v>93</v>
      </c>
    </row>
    <row r="11" spans="1:9" ht="13.5" thickBot="1">
      <c r="A11" s="93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</row>
    <row r="12" spans="1:9" ht="14.25" customHeight="1" thickBot="1">
      <c r="A12" s="147">
        <v>1</v>
      </c>
      <c r="B12" s="147"/>
      <c r="C12" s="91" t="s">
        <v>60</v>
      </c>
      <c r="D12" s="91"/>
      <c r="E12" s="91"/>
      <c r="F12" s="91">
        <f>D12*E12</f>
        <v>0</v>
      </c>
      <c r="G12" s="91"/>
      <c r="H12" s="91">
        <f>F12+G12</f>
        <v>0</v>
      </c>
      <c r="I12" s="147"/>
    </row>
    <row r="13" spans="1:9" ht="13.5" thickBot="1">
      <c r="A13" s="148"/>
      <c r="B13" s="148"/>
      <c r="C13" s="91" t="s">
        <v>61</v>
      </c>
      <c r="D13" s="91"/>
      <c r="E13" s="91"/>
      <c r="F13" s="91">
        <f aca="true" t="shared" si="0" ref="F13:F23">D13*E13</f>
        <v>0</v>
      </c>
      <c r="G13" s="91"/>
      <c r="H13" s="91">
        <f aca="true" t="shared" si="1" ref="H13:H23">F13+G13</f>
        <v>0</v>
      </c>
      <c r="I13" s="148"/>
    </row>
    <row r="14" spans="1:9" ht="13.5" thickBot="1">
      <c r="A14" s="148"/>
      <c r="B14" s="148"/>
      <c r="C14" s="91" t="s">
        <v>62</v>
      </c>
      <c r="D14" s="91"/>
      <c r="E14" s="91"/>
      <c r="F14" s="91">
        <f t="shared" si="0"/>
        <v>0</v>
      </c>
      <c r="G14" s="91"/>
      <c r="H14" s="91">
        <f t="shared" si="1"/>
        <v>0</v>
      </c>
      <c r="I14" s="148"/>
    </row>
    <row r="15" spans="1:9" ht="13.5" thickBot="1">
      <c r="A15" s="148"/>
      <c r="B15" s="148"/>
      <c r="C15" s="91" t="s">
        <v>63</v>
      </c>
      <c r="D15" s="91"/>
      <c r="E15" s="91"/>
      <c r="F15" s="91">
        <f t="shared" si="0"/>
        <v>0</v>
      </c>
      <c r="G15" s="91"/>
      <c r="H15" s="91">
        <f t="shared" si="1"/>
        <v>0</v>
      </c>
      <c r="I15" s="148"/>
    </row>
    <row r="16" spans="1:9" ht="13.5" thickBot="1">
      <c r="A16" s="148"/>
      <c r="B16" s="148"/>
      <c r="C16" s="91" t="s">
        <v>64</v>
      </c>
      <c r="D16" s="91"/>
      <c r="E16" s="91"/>
      <c r="F16" s="91">
        <f t="shared" si="0"/>
        <v>0</v>
      </c>
      <c r="G16" s="91"/>
      <c r="H16" s="91">
        <f t="shared" si="1"/>
        <v>0</v>
      </c>
      <c r="I16" s="148"/>
    </row>
    <row r="17" spans="1:9" ht="13.5" thickBot="1">
      <c r="A17" s="148"/>
      <c r="B17" s="148"/>
      <c r="C17" s="91" t="s">
        <v>65</v>
      </c>
      <c r="D17" s="91"/>
      <c r="E17" s="91"/>
      <c r="F17" s="91">
        <f t="shared" si="0"/>
        <v>0</v>
      </c>
      <c r="G17" s="91"/>
      <c r="H17" s="91">
        <f t="shared" si="1"/>
        <v>0</v>
      </c>
      <c r="I17" s="148"/>
    </row>
    <row r="18" spans="1:9" ht="13.5" thickBot="1">
      <c r="A18" s="148"/>
      <c r="B18" s="148"/>
      <c r="C18" s="91" t="s">
        <v>66</v>
      </c>
      <c r="D18" s="91"/>
      <c r="E18" s="91"/>
      <c r="F18" s="91">
        <f t="shared" si="0"/>
        <v>0</v>
      </c>
      <c r="G18" s="91"/>
      <c r="H18" s="91">
        <f t="shared" si="1"/>
        <v>0</v>
      </c>
      <c r="I18" s="148"/>
    </row>
    <row r="19" spans="1:9" ht="13.5" thickBot="1">
      <c r="A19" s="148"/>
      <c r="B19" s="148"/>
      <c r="C19" s="91" t="s">
        <v>67</v>
      </c>
      <c r="D19" s="91"/>
      <c r="E19" s="91"/>
      <c r="F19" s="91">
        <f t="shared" si="0"/>
        <v>0</v>
      </c>
      <c r="G19" s="91"/>
      <c r="H19" s="91">
        <f t="shared" si="1"/>
        <v>0</v>
      </c>
      <c r="I19" s="148"/>
    </row>
    <row r="20" spans="1:9" ht="13.5" thickBot="1">
      <c r="A20" s="148"/>
      <c r="B20" s="148"/>
      <c r="C20" s="91" t="s">
        <v>68</v>
      </c>
      <c r="D20" s="91"/>
      <c r="E20" s="91"/>
      <c r="F20" s="91">
        <f t="shared" si="0"/>
        <v>0</v>
      </c>
      <c r="G20" s="91"/>
      <c r="H20" s="91">
        <f t="shared" si="1"/>
        <v>0</v>
      </c>
      <c r="I20" s="148"/>
    </row>
    <row r="21" spans="1:9" ht="13.5" thickBot="1">
      <c r="A21" s="148"/>
      <c r="B21" s="148"/>
      <c r="C21" s="91" t="s">
        <v>69</v>
      </c>
      <c r="D21" s="91"/>
      <c r="E21" s="91"/>
      <c r="F21" s="91">
        <f t="shared" si="0"/>
        <v>0</v>
      </c>
      <c r="G21" s="91"/>
      <c r="H21" s="91">
        <f t="shared" si="1"/>
        <v>0</v>
      </c>
      <c r="I21" s="148"/>
    </row>
    <row r="22" spans="1:9" ht="13.5" thickBot="1">
      <c r="A22" s="148"/>
      <c r="B22" s="148"/>
      <c r="C22" s="91" t="s">
        <v>70</v>
      </c>
      <c r="D22" s="91"/>
      <c r="E22" s="91"/>
      <c r="F22" s="91">
        <f t="shared" si="0"/>
        <v>0</v>
      </c>
      <c r="G22" s="91"/>
      <c r="H22" s="91">
        <f t="shared" si="1"/>
        <v>0</v>
      </c>
      <c r="I22" s="148"/>
    </row>
    <row r="23" spans="1:9" ht="13.5" thickBot="1">
      <c r="A23" s="148"/>
      <c r="B23" s="148"/>
      <c r="C23" s="91" t="s">
        <v>71</v>
      </c>
      <c r="D23" s="91"/>
      <c r="E23" s="91"/>
      <c r="F23" s="91">
        <f t="shared" si="0"/>
        <v>0</v>
      </c>
      <c r="G23" s="91"/>
      <c r="H23" s="91">
        <f t="shared" si="1"/>
        <v>0</v>
      </c>
      <c r="I23" s="148"/>
    </row>
    <row r="24" spans="1:9" ht="13.5" thickBot="1">
      <c r="A24" s="148"/>
      <c r="B24" s="148"/>
      <c r="C24" s="91" t="s">
        <v>107</v>
      </c>
      <c r="D24" s="101">
        <f>SUM(D12:D23)</f>
        <v>0</v>
      </c>
      <c r="E24" s="101"/>
      <c r="F24" s="101">
        <f>SUM(F12:F23)</f>
        <v>0</v>
      </c>
      <c r="G24" s="101">
        <f>SUM(G12:G23)</f>
        <v>0</v>
      </c>
      <c r="H24" s="101">
        <f>SUM(H12:H23)</f>
        <v>0</v>
      </c>
      <c r="I24" s="148"/>
    </row>
    <row r="25" spans="1:3" ht="12.75">
      <c r="A25" s="90"/>
      <c r="C25" s="97"/>
    </row>
    <row r="26" ht="13.5">
      <c r="A26" s="89"/>
    </row>
    <row r="27" ht="13.5">
      <c r="A27" s="89"/>
    </row>
    <row r="28" spans="1:3" ht="18.75">
      <c r="A28" s="1"/>
      <c r="C28" s="77"/>
    </row>
    <row r="29" ht="18.75">
      <c r="A29" s="77"/>
    </row>
    <row r="30" spans="1:9" ht="30.75" customHeight="1">
      <c r="A30" s="144" t="s">
        <v>1</v>
      </c>
      <c r="B30" s="130"/>
      <c r="C30" s="87"/>
      <c r="D30" s="1"/>
      <c r="E30" s="1"/>
      <c r="F30" s="1"/>
      <c r="G30" s="1"/>
      <c r="H30" s="1"/>
      <c r="I30" s="5" t="s">
        <v>126</v>
      </c>
    </row>
    <row r="31" ht="12.75">
      <c r="A31" s="1"/>
    </row>
    <row r="33" ht="13.5">
      <c r="A33" s="89"/>
    </row>
    <row r="34" ht="13.5">
      <c r="A34" s="89"/>
    </row>
    <row r="35" ht="13.5">
      <c r="A35" s="89"/>
    </row>
    <row r="36" ht="12.75">
      <c r="A36" s="98"/>
    </row>
  </sheetData>
  <sheetProtection/>
  <mergeCells count="8">
    <mergeCell ref="A30:B30"/>
    <mergeCell ref="C10:D10"/>
    <mergeCell ref="B12:B24"/>
    <mergeCell ref="A12:A24"/>
    <mergeCell ref="I12:I24"/>
    <mergeCell ref="A6:I6"/>
    <mergeCell ref="A7:I7"/>
    <mergeCell ref="A8:I8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42" sqref="C42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83</v>
      </c>
    </row>
    <row r="2" spans="7:9" ht="12.75">
      <c r="G2" s="9"/>
      <c r="H2" s="9"/>
      <c r="I2" s="2" t="s">
        <v>131</v>
      </c>
    </row>
    <row r="3" spans="7:9" ht="12.75">
      <c r="G3" s="9"/>
      <c r="H3" s="9"/>
      <c r="I3" s="2" t="s">
        <v>113</v>
      </c>
    </row>
    <row r="7" spans="1:9" ht="13.5">
      <c r="A7" s="142" t="s">
        <v>76</v>
      </c>
      <c r="B7" s="143"/>
      <c r="C7" s="143"/>
      <c r="D7" s="143"/>
      <c r="E7" s="143"/>
      <c r="F7" s="143"/>
      <c r="G7" s="143"/>
      <c r="H7" s="143"/>
      <c r="I7" s="143"/>
    </row>
    <row r="8" spans="1:9" ht="13.5">
      <c r="A8" s="142" t="s">
        <v>94</v>
      </c>
      <c r="B8" s="143"/>
      <c r="C8" s="143"/>
      <c r="D8" s="143"/>
      <c r="E8" s="143"/>
      <c r="F8" s="143"/>
      <c r="G8" s="143"/>
      <c r="H8" s="143"/>
      <c r="I8" s="143"/>
    </row>
    <row r="9" ht="13.5">
      <c r="A9" s="89"/>
    </row>
    <row r="10" ht="13.5">
      <c r="A10" s="89" t="s">
        <v>95</v>
      </c>
    </row>
    <row r="11" ht="13.5" thickBot="1">
      <c r="A11" s="90"/>
    </row>
    <row r="12" spans="1:9" ht="64.5" thickBot="1">
      <c r="A12" s="124" t="s">
        <v>75</v>
      </c>
      <c r="B12" s="125" t="s">
        <v>97</v>
      </c>
      <c r="C12" s="125" t="s">
        <v>85</v>
      </c>
      <c r="D12" s="125" t="s">
        <v>84</v>
      </c>
      <c r="E12" s="125" t="s">
        <v>98</v>
      </c>
      <c r="F12" s="125" t="s">
        <v>80</v>
      </c>
      <c r="G12" s="125" t="s">
        <v>96</v>
      </c>
      <c r="H12" s="125" t="s">
        <v>81</v>
      </c>
      <c r="I12" s="125" t="s">
        <v>99</v>
      </c>
    </row>
    <row r="13" spans="1:9" ht="13.5" thickBot="1">
      <c r="A13" s="106">
        <v>1</v>
      </c>
      <c r="B13" s="107">
        <v>5</v>
      </c>
      <c r="C13" s="107">
        <v>7</v>
      </c>
      <c r="D13" s="107">
        <v>7</v>
      </c>
      <c r="E13" s="107">
        <v>6</v>
      </c>
      <c r="F13" s="107"/>
      <c r="G13" s="107"/>
      <c r="H13" s="107">
        <v>4</v>
      </c>
      <c r="I13" s="107">
        <v>8</v>
      </c>
    </row>
    <row r="14" spans="1:9" ht="16.5" thickBot="1">
      <c r="A14" s="108">
        <v>1</v>
      </c>
      <c r="B14" s="108"/>
      <c r="C14" s="108"/>
      <c r="D14" s="110"/>
      <c r="E14" s="108"/>
      <c r="F14" s="108"/>
      <c r="G14" s="109"/>
      <c r="H14" s="109"/>
      <c r="I14" s="110"/>
    </row>
    <row r="15" spans="1:9" ht="16.5" thickBot="1">
      <c r="A15" s="108">
        <v>2</v>
      </c>
      <c r="B15" s="108"/>
      <c r="C15" s="108"/>
      <c r="D15" s="110"/>
      <c r="E15" s="108"/>
      <c r="F15" s="108"/>
      <c r="G15" s="109"/>
      <c r="H15" s="109"/>
      <c r="I15" s="110"/>
    </row>
    <row r="16" spans="1:9" ht="16.5" thickBot="1">
      <c r="A16" s="108">
        <v>3</v>
      </c>
      <c r="B16" s="108"/>
      <c r="C16" s="108"/>
      <c r="D16" s="110"/>
      <c r="E16" s="108"/>
      <c r="F16" s="105"/>
      <c r="G16" s="109"/>
      <c r="H16" s="109"/>
      <c r="I16" s="110"/>
    </row>
    <row r="17" spans="1:9" ht="16.5" thickBot="1">
      <c r="A17" s="108">
        <v>4</v>
      </c>
      <c r="B17" s="108"/>
      <c r="C17" s="108"/>
      <c r="D17" s="110"/>
      <c r="E17" s="108"/>
      <c r="F17" s="108"/>
      <c r="G17" s="109"/>
      <c r="H17" s="109"/>
      <c r="I17" s="110"/>
    </row>
    <row r="18" spans="1:9" ht="16.5" thickBot="1">
      <c r="A18" s="108">
        <v>5</v>
      </c>
      <c r="B18" s="108"/>
      <c r="C18" s="108"/>
      <c r="D18" s="110"/>
      <c r="E18" s="108"/>
      <c r="F18" s="108"/>
      <c r="G18" s="109"/>
      <c r="H18" s="109"/>
      <c r="I18" s="110"/>
    </row>
    <row r="19" spans="1:9" ht="12.75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 ht="12" customHeight="1">
      <c r="A20" s="112"/>
      <c r="B20" s="9"/>
      <c r="C20" s="9"/>
      <c r="D20" s="9"/>
      <c r="E20" s="9"/>
      <c r="F20" s="9"/>
      <c r="G20" s="9"/>
      <c r="H20" s="9"/>
      <c r="I20" s="9"/>
    </row>
    <row r="21" spans="1:9" ht="12.75">
      <c r="A21" s="9" t="s">
        <v>100</v>
      </c>
      <c r="B21" s="9"/>
      <c r="C21" s="9"/>
      <c r="D21" s="9"/>
      <c r="E21" s="9"/>
      <c r="F21" s="9"/>
      <c r="G21" s="9"/>
      <c r="H21" s="9"/>
      <c r="I21" s="9"/>
    </row>
    <row r="22" spans="1:9" ht="13.5" thickBot="1">
      <c r="A22" s="112"/>
      <c r="B22" s="9"/>
      <c r="C22" s="9"/>
      <c r="D22" s="9"/>
      <c r="E22" s="9"/>
      <c r="F22" s="9"/>
      <c r="G22" s="9"/>
      <c r="H22" s="9"/>
      <c r="I22" s="9"/>
    </row>
    <row r="23" spans="1:9" ht="26.25" thickBot="1">
      <c r="A23" s="104" t="s">
        <v>75</v>
      </c>
      <c r="B23" s="105" t="s">
        <v>101</v>
      </c>
      <c r="C23" s="105" t="s">
        <v>82</v>
      </c>
      <c r="D23" s="9"/>
      <c r="E23" s="9"/>
      <c r="H23" s="9"/>
      <c r="I23" s="9"/>
    </row>
    <row r="24" spans="1:9" ht="13.5" thickBot="1">
      <c r="A24" s="106">
        <v>1</v>
      </c>
      <c r="B24" s="107">
        <v>2</v>
      </c>
      <c r="C24" s="107">
        <v>3</v>
      </c>
      <c r="D24" s="9"/>
      <c r="E24" s="9"/>
      <c r="F24" s="9"/>
      <c r="G24" s="9"/>
      <c r="H24" s="9"/>
      <c r="I24" s="9"/>
    </row>
    <row r="25" spans="1:9" ht="30.75" customHeight="1" thickBot="1">
      <c r="A25" s="106"/>
      <c r="B25" s="107"/>
      <c r="C25" s="107"/>
      <c r="D25" s="9"/>
      <c r="E25" s="9"/>
      <c r="G25" s="9"/>
      <c r="H25" s="9"/>
      <c r="I25" s="9"/>
    </row>
    <row r="26" spans="1:9" ht="12.75">
      <c r="A26" s="112"/>
      <c r="B26" s="9"/>
      <c r="C26" s="9"/>
      <c r="D26" s="9"/>
      <c r="E26" s="9"/>
      <c r="F26" s="9"/>
      <c r="G26" s="9"/>
      <c r="H26" s="9"/>
      <c r="I26" s="9"/>
    </row>
    <row r="27" spans="1:9" ht="12.75">
      <c r="A27" s="9" t="s">
        <v>102</v>
      </c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8.75">
      <c r="A30" s="16"/>
      <c r="B30" s="9"/>
      <c r="C30" s="9"/>
      <c r="D30" s="9"/>
      <c r="E30" s="77"/>
      <c r="F30" s="9"/>
      <c r="G30" s="9"/>
      <c r="H30" s="9"/>
      <c r="I30" s="9"/>
    </row>
    <row r="31" spans="1:9" ht="18.75">
      <c r="A31" s="77"/>
      <c r="B31" s="9"/>
      <c r="C31" s="9"/>
      <c r="D31" s="9"/>
      <c r="E31" s="9"/>
      <c r="F31" s="9"/>
      <c r="G31" s="9"/>
      <c r="H31" s="9"/>
      <c r="I31" s="9"/>
    </row>
    <row r="32" spans="1:9" ht="35.25" customHeight="1">
      <c r="A32" s="141" t="s">
        <v>1</v>
      </c>
      <c r="B32" s="149"/>
      <c r="C32" s="149"/>
      <c r="D32" s="9"/>
      <c r="E32" s="9"/>
      <c r="F32" s="9"/>
      <c r="G32" s="9"/>
      <c r="H32" s="5" t="s">
        <v>126</v>
      </c>
      <c r="I32" s="9"/>
    </row>
  </sheetData>
  <sheetProtection/>
  <mergeCells count="3">
    <mergeCell ref="A7:I7"/>
    <mergeCell ref="A8:I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Normal="85" zoomScaleSheetLayoutView="75" zoomScalePageLayoutView="0" workbookViewId="0" topLeftCell="A1">
      <selection activeCell="A6" sqref="A6:O6"/>
    </sheetView>
  </sheetViews>
  <sheetFormatPr defaultColWidth="9.00390625" defaultRowHeight="12.75"/>
  <cols>
    <col min="1" max="1" width="8.125" style="44" customWidth="1"/>
    <col min="2" max="2" width="10.75390625" style="3" customWidth="1"/>
    <col min="3" max="3" width="7.875" style="0" customWidth="1"/>
    <col min="7" max="7" width="10.75390625" style="0" customWidth="1"/>
    <col min="9" max="9" width="11.375" style="0" bestFit="1" customWidth="1"/>
    <col min="10" max="10" width="11.25390625" style="0" customWidth="1"/>
    <col min="11" max="11" width="9.00390625" style="0" customWidth="1"/>
    <col min="12" max="12" width="10.25390625" style="0" customWidth="1"/>
    <col min="13" max="13" width="10.375" style="0" customWidth="1"/>
    <col min="14" max="14" width="11.25390625" style="0" customWidth="1"/>
    <col min="15" max="15" width="10.25390625" style="0" customWidth="1"/>
  </cols>
  <sheetData>
    <row r="1" spans="2:15" ht="15.75" customHeight="1">
      <c r="B1" s="19"/>
      <c r="C1" s="19"/>
      <c r="D1" s="19"/>
      <c r="E1" s="113"/>
      <c r="F1" s="113"/>
      <c r="G1" s="113"/>
      <c r="H1" s="113"/>
      <c r="I1" s="113"/>
      <c r="J1" s="113"/>
      <c r="K1" s="160" t="s">
        <v>56</v>
      </c>
      <c r="L1" s="160"/>
      <c r="M1" s="160"/>
      <c r="N1" s="160"/>
      <c r="O1" s="160"/>
    </row>
    <row r="2" spans="2:15" ht="15.75" customHeight="1">
      <c r="B2" s="65"/>
      <c r="C2" s="65"/>
      <c r="D2" s="65"/>
      <c r="E2" s="160" t="s">
        <v>132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ht="15.75" customHeight="1">
      <c r="B3" s="65"/>
      <c r="C3" s="65"/>
      <c r="D3" s="65"/>
      <c r="E3" s="160" t="s">
        <v>113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5.75" customHeight="1">
      <c r="B4" s="65"/>
      <c r="C4" s="65"/>
      <c r="D4" s="65"/>
      <c r="E4" s="65"/>
      <c r="F4" s="65"/>
      <c r="G4" s="65"/>
      <c r="H4" s="65"/>
      <c r="I4" s="65"/>
      <c r="J4" s="164"/>
      <c r="K4" s="164"/>
      <c r="L4" s="164"/>
      <c r="M4" s="164"/>
      <c r="N4" s="164"/>
      <c r="O4" s="164"/>
    </row>
    <row r="5" spans="1:1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20" customFormat="1" ht="35.25" customHeight="1">
      <c r="A6" s="150" t="s">
        <v>133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20" customFormat="1" ht="38.25" customHeight="1">
      <c r="A7" s="153" t="s">
        <v>0</v>
      </c>
      <c r="B7" s="154" t="s">
        <v>8</v>
      </c>
      <c r="C7" s="151" t="s">
        <v>2</v>
      </c>
      <c r="D7" s="151"/>
      <c r="E7" s="151"/>
      <c r="F7" s="156" t="s">
        <v>3</v>
      </c>
      <c r="G7" s="156"/>
      <c r="H7" s="156"/>
      <c r="I7" s="156"/>
      <c r="J7" s="156"/>
      <c r="K7" s="156"/>
      <c r="L7" s="151" t="s">
        <v>4</v>
      </c>
      <c r="M7" s="151"/>
      <c r="N7" s="151"/>
      <c r="O7" s="152" t="s">
        <v>9</v>
      </c>
    </row>
    <row r="8" spans="1:15" s="20" customFormat="1" ht="25.5" customHeight="1">
      <c r="A8" s="153"/>
      <c r="B8" s="154"/>
      <c r="C8" s="156" t="s">
        <v>10</v>
      </c>
      <c r="D8" s="156" t="s">
        <v>11</v>
      </c>
      <c r="E8" s="156"/>
      <c r="F8" s="151" t="s">
        <v>12</v>
      </c>
      <c r="G8" s="151"/>
      <c r="H8" s="151"/>
      <c r="I8" s="151" t="s">
        <v>13</v>
      </c>
      <c r="J8" s="151"/>
      <c r="K8" s="151"/>
      <c r="L8" s="155" t="s">
        <v>14</v>
      </c>
      <c r="M8" s="155" t="s">
        <v>15</v>
      </c>
      <c r="N8" s="156" t="s">
        <v>16</v>
      </c>
      <c r="O8" s="152"/>
    </row>
    <row r="9" spans="1:15" s="20" customFormat="1" ht="25.5" customHeight="1">
      <c r="A9" s="153"/>
      <c r="B9" s="154"/>
      <c r="C9" s="156"/>
      <c r="D9" s="21" t="s">
        <v>17</v>
      </c>
      <c r="E9" s="21" t="s">
        <v>18</v>
      </c>
      <c r="F9" s="4"/>
      <c r="G9" s="4"/>
      <c r="H9" s="4"/>
      <c r="I9" s="4"/>
      <c r="J9" s="4"/>
      <c r="K9" s="4"/>
      <c r="L9" s="155"/>
      <c r="M9" s="155"/>
      <c r="N9" s="156"/>
      <c r="O9" s="152"/>
    </row>
    <row r="10" spans="1:15" s="26" customFormat="1" ht="22.5" customHeight="1">
      <c r="A10" s="22">
        <v>1</v>
      </c>
      <c r="B10" s="23">
        <v>2</v>
      </c>
      <c r="C10" s="23" t="s">
        <v>5</v>
      </c>
      <c r="D10" s="23">
        <v>4</v>
      </c>
      <c r="E10" s="23">
        <v>5</v>
      </c>
      <c r="F10" s="24">
        <v>6</v>
      </c>
      <c r="G10" s="24">
        <v>7</v>
      </c>
      <c r="H10" s="24" t="s">
        <v>19</v>
      </c>
      <c r="I10" s="24">
        <v>9</v>
      </c>
      <c r="J10" s="24">
        <v>10</v>
      </c>
      <c r="K10" s="24" t="s">
        <v>20</v>
      </c>
      <c r="L10" s="24" t="s">
        <v>21</v>
      </c>
      <c r="M10" s="24" t="s">
        <v>22</v>
      </c>
      <c r="N10" s="25" t="s">
        <v>23</v>
      </c>
      <c r="O10" s="23">
        <v>15</v>
      </c>
    </row>
    <row r="11" spans="1:15" s="28" customFormat="1" ht="15.75" customHeight="1">
      <c r="A11" s="27" t="s">
        <v>24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</row>
    <row r="12" spans="1:15" s="28" customFormat="1" ht="12.75">
      <c r="A12" s="29" t="s">
        <v>24</v>
      </c>
      <c r="B12" s="11">
        <v>273</v>
      </c>
      <c r="C12" s="11">
        <f>D12+E12</f>
        <v>0</v>
      </c>
      <c r="D12" s="30"/>
      <c r="E12" s="30"/>
      <c r="F12" s="11">
        <v>60</v>
      </c>
      <c r="G12" s="168">
        <f>55/50</f>
        <v>1.1</v>
      </c>
      <c r="H12" s="31">
        <f>F12*$G$12</f>
        <v>66</v>
      </c>
      <c r="I12" s="11"/>
      <c r="J12" s="168">
        <f>55/50</f>
        <v>1.1</v>
      </c>
      <c r="K12" s="12">
        <f>I12*$J$12</f>
        <v>0</v>
      </c>
      <c r="L12" s="12">
        <f>D12*H12*1.2</f>
        <v>0</v>
      </c>
      <c r="M12" s="31">
        <f>E12*K12*1.2</f>
        <v>0</v>
      </c>
      <c r="N12" s="12">
        <f>L12+M12</f>
        <v>0</v>
      </c>
      <c r="O12" s="11"/>
    </row>
    <row r="13" spans="1:15" s="28" customFormat="1" ht="15.75" customHeight="1">
      <c r="A13" s="29" t="s">
        <v>25</v>
      </c>
      <c r="B13" s="11">
        <v>219</v>
      </c>
      <c r="C13" s="11">
        <f>D13+E13</f>
        <v>0</v>
      </c>
      <c r="D13" s="30"/>
      <c r="E13" s="30"/>
      <c r="F13" s="11">
        <v>51</v>
      </c>
      <c r="G13" s="169"/>
      <c r="H13" s="31">
        <f aca="true" t="shared" si="0" ref="H13:H22">F13*$G$12</f>
        <v>56.1</v>
      </c>
      <c r="I13" s="11"/>
      <c r="J13" s="169"/>
      <c r="K13" s="12">
        <f>I13*$J$12</f>
        <v>0</v>
      </c>
      <c r="L13" s="12">
        <f>D13*H13*1.2</f>
        <v>0</v>
      </c>
      <c r="M13" s="31">
        <f>E13*K13*1.2</f>
        <v>0</v>
      </c>
      <c r="N13" s="12">
        <f aca="true" t="shared" si="1" ref="N13:N22">L13+M13</f>
        <v>0</v>
      </c>
      <c r="O13" s="157" t="s">
        <v>26</v>
      </c>
    </row>
    <row r="14" spans="1:15" s="28" customFormat="1" ht="13.5" customHeight="1">
      <c r="A14" s="29" t="s">
        <v>27</v>
      </c>
      <c r="B14" s="11">
        <v>159</v>
      </c>
      <c r="C14" s="11">
        <f>D14+E14</f>
        <v>0</v>
      </c>
      <c r="D14" s="30"/>
      <c r="E14" s="30"/>
      <c r="F14" s="11">
        <v>42</v>
      </c>
      <c r="G14" s="169"/>
      <c r="H14" s="31">
        <f>F14*$G$12</f>
        <v>46.2</v>
      </c>
      <c r="I14" s="11">
        <v>33</v>
      </c>
      <c r="J14" s="169"/>
      <c r="K14" s="12">
        <f>I14*$J$12</f>
        <v>36.300000000000004</v>
      </c>
      <c r="L14" s="12">
        <f>D14*H14*1.2</f>
        <v>0</v>
      </c>
      <c r="M14" s="31">
        <f>E14*K14*1.2</f>
        <v>0</v>
      </c>
      <c r="N14" s="12">
        <f t="shared" si="1"/>
        <v>0</v>
      </c>
      <c r="O14" s="158"/>
    </row>
    <row r="15" spans="1:15" s="28" customFormat="1" ht="12.75">
      <c r="A15" s="32" t="s">
        <v>28</v>
      </c>
      <c r="B15" s="13">
        <v>127</v>
      </c>
      <c r="C15" s="13">
        <f aca="true" t="shared" si="2" ref="C15:C20">D15+E15</f>
        <v>0</v>
      </c>
      <c r="D15" s="30"/>
      <c r="E15" s="30"/>
      <c r="F15" s="13">
        <v>38</v>
      </c>
      <c r="G15" s="169"/>
      <c r="H15" s="33">
        <f t="shared" si="0"/>
        <v>41.800000000000004</v>
      </c>
      <c r="I15" s="14">
        <v>32</v>
      </c>
      <c r="J15" s="169"/>
      <c r="K15" s="15">
        <f>I15*$J$12</f>
        <v>35.2</v>
      </c>
      <c r="L15" s="34">
        <f>D15*H15*1.2</f>
        <v>0</v>
      </c>
      <c r="M15" s="35">
        <f>K15*E15*1.2</f>
        <v>0</v>
      </c>
      <c r="N15" s="34">
        <f t="shared" si="1"/>
        <v>0</v>
      </c>
      <c r="O15" s="159"/>
    </row>
    <row r="16" spans="1:15" s="28" customFormat="1" ht="13.5" thickBot="1">
      <c r="A16" s="32" t="s">
        <v>29</v>
      </c>
      <c r="B16" s="13">
        <v>108</v>
      </c>
      <c r="C16" s="13">
        <f t="shared" si="2"/>
        <v>0</v>
      </c>
      <c r="D16" s="30"/>
      <c r="E16" s="30"/>
      <c r="F16" s="13">
        <v>34</v>
      </c>
      <c r="G16" s="169"/>
      <c r="H16" s="33">
        <f t="shared" si="0"/>
        <v>37.400000000000006</v>
      </c>
      <c r="I16" s="14">
        <v>26</v>
      </c>
      <c r="J16" s="171"/>
      <c r="K16" s="15">
        <f aca="true" t="shared" si="3" ref="K16:K22">I16*$J$12</f>
        <v>28.6</v>
      </c>
      <c r="L16" s="34">
        <f aca="true" t="shared" si="4" ref="L16:L22">D16*H16*1.2</f>
        <v>0</v>
      </c>
      <c r="M16" s="35">
        <f>K16*E16*1.2</f>
        <v>0</v>
      </c>
      <c r="N16" s="34">
        <f t="shared" si="1"/>
        <v>0</v>
      </c>
      <c r="O16" s="36" t="s">
        <v>30</v>
      </c>
    </row>
    <row r="17" spans="1:15" s="28" customFormat="1" ht="13.5" thickBot="1">
      <c r="A17" s="32" t="s">
        <v>31</v>
      </c>
      <c r="B17" s="13">
        <v>89</v>
      </c>
      <c r="C17" s="13">
        <f t="shared" si="2"/>
        <v>0</v>
      </c>
      <c r="D17" s="30"/>
      <c r="E17" s="30"/>
      <c r="F17" s="13">
        <v>31</v>
      </c>
      <c r="G17" s="169"/>
      <c r="H17" s="33">
        <f t="shared" si="0"/>
        <v>34.1</v>
      </c>
      <c r="I17" s="14">
        <v>24</v>
      </c>
      <c r="J17" s="169"/>
      <c r="K17" s="15">
        <f t="shared" si="3"/>
        <v>26.400000000000002</v>
      </c>
      <c r="L17" s="34">
        <f t="shared" si="4"/>
        <v>0</v>
      </c>
      <c r="M17" s="35">
        <f aca="true" t="shared" si="5" ref="M17:M22">K17*E17*1.2</f>
        <v>0</v>
      </c>
      <c r="N17" s="84">
        <f t="shared" si="1"/>
        <v>0</v>
      </c>
      <c r="O17" s="37">
        <v>8400</v>
      </c>
    </row>
    <row r="18" spans="1:15" s="28" customFormat="1" ht="12.75">
      <c r="A18" s="32" t="s">
        <v>32</v>
      </c>
      <c r="B18" s="13">
        <v>76</v>
      </c>
      <c r="C18" s="13">
        <f t="shared" si="2"/>
        <v>0</v>
      </c>
      <c r="D18" s="30"/>
      <c r="E18" s="30"/>
      <c r="F18" s="13">
        <v>29</v>
      </c>
      <c r="G18" s="169"/>
      <c r="H18" s="33">
        <f t="shared" si="0"/>
        <v>31.900000000000002</v>
      </c>
      <c r="I18" s="14">
        <v>21</v>
      </c>
      <c r="J18" s="169"/>
      <c r="K18" s="15">
        <f t="shared" si="3"/>
        <v>23.1</v>
      </c>
      <c r="L18" s="34">
        <f t="shared" si="4"/>
        <v>0</v>
      </c>
      <c r="M18" s="35">
        <f t="shared" si="5"/>
        <v>0</v>
      </c>
      <c r="N18" s="34">
        <f t="shared" si="1"/>
        <v>0</v>
      </c>
      <c r="O18" s="38" t="s">
        <v>33</v>
      </c>
    </row>
    <row r="19" spans="1:15" s="28" customFormat="1" ht="12.75">
      <c r="A19" s="32" t="s">
        <v>34</v>
      </c>
      <c r="B19" s="13">
        <v>57</v>
      </c>
      <c r="C19" s="13">
        <f t="shared" si="2"/>
        <v>0</v>
      </c>
      <c r="D19" s="30"/>
      <c r="E19" s="30"/>
      <c r="F19" s="13">
        <v>25</v>
      </c>
      <c r="G19" s="169"/>
      <c r="H19" s="33">
        <f t="shared" si="0"/>
        <v>27.500000000000004</v>
      </c>
      <c r="I19" s="14">
        <v>19</v>
      </c>
      <c r="J19" s="169"/>
      <c r="K19" s="15">
        <f t="shared" si="3"/>
        <v>20.900000000000002</v>
      </c>
      <c r="L19" s="34">
        <f t="shared" si="4"/>
        <v>0</v>
      </c>
      <c r="M19" s="35">
        <f t="shared" si="5"/>
        <v>0</v>
      </c>
      <c r="N19" s="34">
        <f t="shared" si="1"/>
        <v>0</v>
      </c>
      <c r="O19" s="13"/>
    </row>
    <row r="20" spans="1:15" s="28" customFormat="1" ht="12.75">
      <c r="A20" s="39" t="s">
        <v>35</v>
      </c>
      <c r="B20" s="13">
        <v>40</v>
      </c>
      <c r="C20" s="13">
        <f t="shared" si="2"/>
        <v>0</v>
      </c>
      <c r="D20" s="30"/>
      <c r="E20" s="30"/>
      <c r="F20" s="13">
        <v>22</v>
      </c>
      <c r="G20" s="169"/>
      <c r="H20" s="33">
        <f>F20*$G$12</f>
        <v>24.200000000000003</v>
      </c>
      <c r="I20" s="86">
        <f>(I19-I18)/(B19-B18)*(B20-B19)+I19</f>
        <v>17.210526315789473</v>
      </c>
      <c r="J20" s="169"/>
      <c r="K20" s="15">
        <f>I20*$J$12</f>
        <v>18.931578947368422</v>
      </c>
      <c r="L20" s="34">
        <f>D20*H20*1.2</f>
        <v>0</v>
      </c>
      <c r="M20" s="35">
        <f t="shared" si="5"/>
        <v>0</v>
      </c>
      <c r="N20" s="34">
        <f>L20+M20</f>
        <v>0</v>
      </c>
      <c r="O20" s="13"/>
    </row>
    <row r="21" spans="1:15" s="28" customFormat="1" ht="12.75">
      <c r="A21" s="39" t="s">
        <v>36</v>
      </c>
      <c r="B21" s="13">
        <v>25</v>
      </c>
      <c r="C21" s="13">
        <f>D21+E21</f>
        <v>0</v>
      </c>
      <c r="D21" s="30"/>
      <c r="E21" s="30"/>
      <c r="F21" s="13">
        <v>20</v>
      </c>
      <c r="G21" s="169"/>
      <c r="H21" s="33">
        <f>F21*$G$12</f>
        <v>22</v>
      </c>
      <c r="I21" s="86">
        <f>(I20-I19)/(B20-B19)*(B21-B20)+I20</f>
        <v>15.63157894736842</v>
      </c>
      <c r="J21" s="169"/>
      <c r="K21" s="15">
        <f>I21*$J$12</f>
        <v>17.194736842105264</v>
      </c>
      <c r="L21" s="34">
        <f t="shared" si="4"/>
        <v>0</v>
      </c>
      <c r="M21" s="34">
        <f t="shared" si="5"/>
        <v>0</v>
      </c>
      <c r="N21" s="34">
        <f>L21+M21</f>
        <v>0</v>
      </c>
      <c r="O21" s="13"/>
    </row>
    <row r="22" spans="1:15" s="28" customFormat="1" ht="12.75">
      <c r="A22" s="39" t="s">
        <v>37</v>
      </c>
      <c r="B22" s="13">
        <v>20</v>
      </c>
      <c r="C22" s="13">
        <f>D22+E22</f>
        <v>0</v>
      </c>
      <c r="D22" s="30"/>
      <c r="E22" s="30"/>
      <c r="F22" s="13">
        <v>18</v>
      </c>
      <c r="G22" s="170"/>
      <c r="H22" s="33">
        <f t="shared" si="0"/>
        <v>19.8</v>
      </c>
      <c r="I22" s="86">
        <f>(I21-I20)/(B21-B20)*(B22-B21)+I21</f>
        <v>15.105263157894735</v>
      </c>
      <c r="J22" s="170"/>
      <c r="K22" s="15">
        <f t="shared" si="3"/>
        <v>16.61578947368421</v>
      </c>
      <c r="L22" s="34">
        <f t="shared" si="4"/>
        <v>0</v>
      </c>
      <c r="M22" s="35">
        <f t="shared" si="5"/>
        <v>0</v>
      </c>
      <c r="N22" s="34">
        <f t="shared" si="1"/>
        <v>0</v>
      </c>
      <c r="O22" s="13"/>
    </row>
    <row r="23" spans="1:15" s="43" customFormat="1" ht="12.75">
      <c r="A23" s="40"/>
      <c r="B23" s="41"/>
      <c r="C23" s="41">
        <f>SUM(C12:C22)</f>
        <v>0</v>
      </c>
      <c r="D23" s="41">
        <f>SUM(D12:D22)</f>
        <v>0</v>
      </c>
      <c r="E23" s="41">
        <f>SUM(E12:E22)</f>
        <v>0</v>
      </c>
      <c r="F23" s="41"/>
      <c r="G23" s="41"/>
      <c r="H23" s="41"/>
      <c r="I23" s="41"/>
      <c r="J23" s="41"/>
      <c r="K23" s="41"/>
      <c r="L23" s="42">
        <f>SUM(L12:L22)</f>
        <v>0</v>
      </c>
      <c r="M23" s="42">
        <f>SUM(M12:M22)</f>
        <v>0</v>
      </c>
      <c r="N23" s="42">
        <f>SUM(N12:N22)</f>
        <v>0</v>
      </c>
      <c r="O23" s="80">
        <f>N23*O17/1000000</f>
        <v>0</v>
      </c>
    </row>
    <row r="24" spans="1:15" s="43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2"/>
      <c r="N24" s="122"/>
      <c r="O24" s="123"/>
    </row>
    <row r="25" spans="1:18" ht="13.5" customHeight="1">
      <c r="A25" s="162" t="s">
        <v>72</v>
      </c>
      <c r="B25" s="162"/>
      <c r="C25" s="116">
        <v>1</v>
      </c>
      <c r="D25" s="116">
        <v>2</v>
      </c>
      <c r="E25" s="116">
        <v>3</v>
      </c>
      <c r="F25" s="116">
        <v>4</v>
      </c>
      <c r="G25" s="116">
        <v>5</v>
      </c>
      <c r="H25" s="116">
        <v>6</v>
      </c>
      <c r="I25" s="116">
        <v>7</v>
      </c>
      <c r="J25" s="116">
        <v>8</v>
      </c>
      <c r="K25" s="116">
        <v>9</v>
      </c>
      <c r="L25" s="116">
        <v>10</v>
      </c>
      <c r="M25" s="116">
        <v>11</v>
      </c>
      <c r="N25" s="116">
        <v>12</v>
      </c>
      <c r="O25" s="119" t="s">
        <v>87</v>
      </c>
      <c r="P25" s="102"/>
      <c r="R25" s="10"/>
    </row>
    <row r="26" spans="1:18" ht="13.5" customHeight="1">
      <c r="A26" s="163" t="s">
        <v>117</v>
      </c>
      <c r="B26" s="163"/>
      <c r="C26" s="118">
        <v>31</v>
      </c>
      <c r="D26" s="118">
        <v>28</v>
      </c>
      <c r="E26" s="118">
        <v>31</v>
      </c>
      <c r="F26" s="118">
        <v>30</v>
      </c>
      <c r="G26" s="118">
        <v>31</v>
      </c>
      <c r="H26" s="118">
        <v>30</v>
      </c>
      <c r="I26" s="118">
        <v>31</v>
      </c>
      <c r="J26" s="118">
        <v>31</v>
      </c>
      <c r="K26" s="118">
        <v>30</v>
      </c>
      <c r="L26" s="118">
        <v>31</v>
      </c>
      <c r="M26" s="118">
        <v>30</v>
      </c>
      <c r="N26" s="119">
        <v>31</v>
      </c>
      <c r="O26" s="117">
        <f>SUM(C26:N26)</f>
        <v>365</v>
      </c>
      <c r="P26" s="102"/>
      <c r="R26" s="10"/>
    </row>
    <row r="27" spans="1:18" ht="13.5" customHeight="1">
      <c r="A27" s="162" t="s">
        <v>118</v>
      </c>
      <c r="B27" s="162"/>
      <c r="C27" s="118">
        <f>$O$23*C26/$O$26</f>
        <v>0</v>
      </c>
      <c r="D27" s="118">
        <f aca="true" t="shared" si="6" ref="D27:N27">$O$23*D26/$O$26</f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18">
        <f t="shared" si="6"/>
        <v>0</v>
      </c>
      <c r="M27" s="118">
        <f t="shared" si="6"/>
        <v>0</v>
      </c>
      <c r="N27" s="118">
        <f t="shared" si="6"/>
        <v>0</v>
      </c>
      <c r="O27" s="117">
        <f>SUM(C27:N27)</f>
        <v>0</v>
      </c>
      <c r="P27" s="102"/>
      <c r="R27" s="10"/>
    </row>
    <row r="28" spans="1:15" s="43" customFormat="1" ht="12.7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122"/>
      <c r="N28" s="122"/>
      <c r="O28" s="123"/>
    </row>
    <row r="29" spans="1:15" s="20" customFormat="1" ht="12.75">
      <c r="A29" s="44"/>
      <c r="B29" s="3"/>
      <c r="C29" s="45"/>
      <c r="D29"/>
      <c r="E29"/>
      <c r="F29"/>
      <c r="G29"/>
      <c r="H29"/>
      <c r="I29"/>
      <c r="J29"/>
      <c r="K29"/>
      <c r="L29"/>
      <c r="M29"/>
      <c r="N29"/>
      <c r="O29"/>
    </row>
    <row r="30" spans="1:15" s="48" customFormat="1" ht="18.75">
      <c r="A30" s="78" t="s">
        <v>1</v>
      </c>
      <c r="B30" s="47"/>
      <c r="D30" s="1"/>
      <c r="E30" s="17"/>
      <c r="F30" s="17"/>
      <c r="G30" s="17"/>
      <c r="H30" s="47"/>
      <c r="K30" s="17"/>
      <c r="M30" s="17"/>
      <c r="N30" s="17"/>
      <c r="O30" s="85" t="s">
        <v>136</v>
      </c>
    </row>
    <row r="31" spans="1:15" s="48" customFormat="1" ht="9" customHeight="1">
      <c r="A31" s="78"/>
      <c r="B31" s="47"/>
      <c r="D31" s="1"/>
      <c r="E31" s="16"/>
      <c r="F31" s="16"/>
      <c r="G31" s="16"/>
      <c r="H31" s="47"/>
      <c r="I31" s="50"/>
      <c r="J31" s="51"/>
      <c r="K31" s="16"/>
      <c r="L31" s="16"/>
      <c r="M31" s="6"/>
      <c r="N31"/>
      <c r="O31" s="7"/>
    </row>
    <row r="32" spans="1:15" s="20" customFormat="1" ht="12.75">
      <c r="A32" s="44"/>
      <c r="B32" s="3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0" customFormat="1" ht="12.75">
      <c r="A33" s="44"/>
      <c r="B33" s="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0" customFormat="1" ht="12.75">
      <c r="A34" s="44"/>
      <c r="B34" s="3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0" customFormat="1" ht="12.75">
      <c r="A35" s="44"/>
      <c r="B35" s="3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0" customFormat="1" ht="12.75">
      <c r="A36" s="44"/>
      <c r="B36" s="3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20" customFormat="1" ht="12.75">
      <c r="A37" s="44"/>
      <c r="B37" s="3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20" customFormat="1" ht="12.75">
      <c r="A38" s="44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20" customFormat="1" ht="12.75">
      <c r="A39" s="44"/>
      <c r="B39" s="3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20" customFormat="1" ht="12.75">
      <c r="A40" s="44"/>
      <c r="B40" s="3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20" customFormat="1" ht="12.75">
      <c r="A41" s="44"/>
      <c r="B41" s="3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20" customFormat="1" ht="12.75">
      <c r="A42" s="44"/>
      <c r="B42" s="3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20" customFormat="1" ht="12.75">
      <c r="A43" s="44"/>
      <c r="B43" s="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20" customFormat="1" ht="12.75">
      <c r="A44" s="44"/>
      <c r="B44" s="3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0" customFormat="1" ht="12.75">
      <c r="A45" s="44"/>
      <c r="B45" s="3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20" customFormat="1" ht="12.75">
      <c r="A46" s="44"/>
      <c r="B46" s="3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0" customFormat="1" ht="12.75">
      <c r="A47" s="44"/>
      <c r="B47" s="3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0" customFormat="1" ht="12.75">
      <c r="A48" s="44"/>
      <c r="B48" s="3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0" customFormat="1" ht="12.75">
      <c r="A49" s="44"/>
      <c r="B49" s="3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20" customFormat="1" ht="12.75">
      <c r="A50" s="44"/>
      <c r="B50" s="3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20" customFormat="1" ht="12.75">
      <c r="A51" s="44"/>
      <c r="B51" s="3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20" customFormat="1" ht="12.75">
      <c r="A52" s="44"/>
      <c r="B52" s="3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20" customFormat="1" ht="12.75">
      <c r="A53" s="44"/>
      <c r="B53" s="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20" customFormat="1" ht="12.75">
      <c r="A54" s="44"/>
      <c r="B54" s="3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20" customFormat="1" ht="12.75">
      <c r="A55" s="44"/>
      <c r="B55" s="3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0" customFormat="1" ht="12.75">
      <c r="A56" s="44"/>
      <c r="B56" s="3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0" customFormat="1" ht="12.75">
      <c r="A57" s="44"/>
      <c r="B57" s="3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0" customFormat="1" ht="12.75">
      <c r="A58" s="44"/>
      <c r="B58" s="3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0" customFormat="1" ht="12.75">
      <c r="A59" s="44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20" customFormat="1" ht="12.75">
      <c r="A60" s="44"/>
      <c r="B60" s="3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20" customFormat="1" ht="12.75">
      <c r="A61" s="44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20" customFormat="1" ht="12.75">
      <c r="A62" s="44"/>
      <c r="B62" s="3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20" customFormat="1" ht="12.75">
      <c r="A63" s="44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20" customFormat="1" ht="12.75">
      <c r="A64" s="44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20" customFormat="1" ht="12.75">
      <c r="A65" s="44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0" customFormat="1" ht="12.75">
      <c r="A66" s="44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20" customFormat="1" ht="12.75">
      <c r="A67" s="44"/>
      <c r="B67" s="3"/>
      <c r="C67"/>
      <c r="D67"/>
      <c r="E67"/>
      <c r="F67"/>
      <c r="G67"/>
      <c r="H67"/>
      <c r="I67"/>
      <c r="J67"/>
      <c r="K67"/>
      <c r="L67"/>
      <c r="M67"/>
      <c r="N67"/>
      <c r="O67"/>
    </row>
  </sheetData>
  <sheetProtection/>
  <mergeCells count="25">
    <mergeCell ref="E2:O2"/>
    <mergeCell ref="A25:B25"/>
    <mergeCell ref="A26:B26"/>
    <mergeCell ref="A27:B27"/>
    <mergeCell ref="K1:O1"/>
    <mergeCell ref="J4:O4"/>
    <mergeCell ref="E3:O3"/>
    <mergeCell ref="B11:O11"/>
    <mergeCell ref="G12:G22"/>
    <mergeCell ref="J12:J22"/>
    <mergeCell ref="O13:O15"/>
    <mergeCell ref="C7:E7"/>
    <mergeCell ref="F7:K7"/>
    <mergeCell ref="L7:N7"/>
    <mergeCell ref="D8:E8"/>
    <mergeCell ref="F8:H8"/>
    <mergeCell ref="L8:L9"/>
    <mergeCell ref="A6:O6"/>
    <mergeCell ref="I8:K8"/>
    <mergeCell ref="O7:O9"/>
    <mergeCell ref="A7:A9"/>
    <mergeCell ref="B7:B9"/>
    <mergeCell ref="M8:M9"/>
    <mergeCell ref="N8:N9"/>
    <mergeCell ref="C8:C9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0" max="14" man="1"/>
    <brk id="82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75" zoomScaleNormal="70" zoomScaleSheetLayoutView="75" zoomScalePageLayoutView="0" workbookViewId="0" topLeftCell="A1">
      <selection activeCell="A5" sqref="A5:R5"/>
    </sheetView>
  </sheetViews>
  <sheetFormatPr defaultColWidth="9.00390625" defaultRowHeight="12.75"/>
  <cols>
    <col min="1" max="1" width="5.25390625" style="44" customWidth="1"/>
    <col min="4" max="4" width="9.875" style="0" customWidth="1"/>
    <col min="5" max="5" width="10.125" style="0" customWidth="1"/>
    <col min="6" max="6" width="11.75390625" style="0" customWidth="1"/>
    <col min="8" max="8" width="9.375" style="0" customWidth="1"/>
    <col min="9" max="9" width="11.75390625" style="0" customWidth="1"/>
    <col min="10" max="10" width="8.625" style="0" customWidth="1"/>
    <col min="11" max="11" width="8.375" style="0" customWidth="1"/>
    <col min="12" max="13" width="9.00390625" style="0" customWidth="1"/>
    <col min="14" max="14" width="7.375" style="0" customWidth="1"/>
    <col min="15" max="15" width="9.25390625" style="0" customWidth="1"/>
    <col min="17" max="17" width="7.375" style="0" customWidth="1"/>
    <col min="18" max="18" width="9.75390625" style="0" customWidth="1"/>
  </cols>
  <sheetData>
    <row r="1" spans="2:20" ht="21" customHeight="1">
      <c r="B1" s="65"/>
      <c r="C1" s="65"/>
      <c r="D1" s="65"/>
      <c r="E1" s="65"/>
      <c r="F1" s="65"/>
      <c r="G1" s="114"/>
      <c r="H1" s="114"/>
      <c r="I1" s="114"/>
      <c r="J1" s="114"/>
      <c r="K1" s="114"/>
      <c r="L1" s="114"/>
      <c r="M1" s="114"/>
      <c r="N1" s="160" t="s">
        <v>103</v>
      </c>
      <c r="O1" s="160"/>
      <c r="P1" s="160"/>
      <c r="Q1" s="160"/>
      <c r="R1" s="160"/>
      <c r="S1" s="19"/>
      <c r="T1" s="19"/>
    </row>
    <row r="2" spans="2:25" ht="21.75" customHeight="1">
      <c r="B2" s="65"/>
      <c r="C2" s="65"/>
      <c r="D2" s="65"/>
      <c r="E2" s="65"/>
      <c r="F2" s="65"/>
      <c r="G2" s="160" t="s">
        <v>134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67"/>
      <c r="T2" s="67"/>
      <c r="U2" s="67"/>
      <c r="V2" s="67"/>
      <c r="W2" s="67"/>
      <c r="X2" s="67"/>
      <c r="Y2" s="67"/>
    </row>
    <row r="3" spans="2:25" ht="21.75" customHeight="1">
      <c r="B3" s="65"/>
      <c r="C3" s="65"/>
      <c r="D3" s="65"/>
      <c r="E3" s="65"/>
      <c r="F3" s="65"/>
      <c r="G3" s="160" t="s">
        <v>116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67"/>
      <c r="T3" s="67"/>
      <c r="U3" s="67"/>
      <c r="V3" s="67"/>
      <c r="W3" s="67"/>
      <c r="X3" s="67"/>
      <c r="Y3" s="67"/>
    </row>
    <row r="4" spans="1:19" ht="15.75" customHeight="1">
      <c r="A4" s="19"/>
      <c r="B4" s="19"/>
      <c r="C4" s="19"/>
      <c r="D4" s="19"/>
      <c r="E4" s="19"/>
      <c r="F4" s="19"/>
      <c r="G4" s="19"/>
      <c r="H4" s="19"/>
      <c r="I4" s="19"/>
      <c r="J4" s="66"/>
      <c r="K4" s="66"/>
      <c r="L4" s="66"/>
      <c r="M4" s="66"/>
      <c r="N4" s="66"/>
      <c r="O4" s="66"/>
      <c r="P4" s="66"/>
      <c r="Q4" s="66"/>
      <c r="R4" s="66"/>
      <c r="S4" s="65"/>
    </row>
    <row r="5" spans="1:18" ht="30" customHeight="1">
      <c r="A5" s="150" t="s">
        <v>135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7.75" customHeight="1">
      <c r="A6" s="153" t="s">
        <v>0</v>
      </c>
      <c r="B6" s="152" t="s">
        <v>6</v>
      </c>
      <c r="C6" s="152"/>
      <c r="D6" s="152"/>
      <c r="E6" s="152"/>
      <c r="F6" s="152" t="s">
        <v>73</v>
      </c>
      <c r="G6" s="152" t="s">
        <v>38</v>
      </c>
      <c r="H6" s="152" t="s">
        <v>16</v>
      </c>
      <c r="I6" s="152" t="s">
        <v>39</v>
      </c>
      <c r="J6" s="152" t="s">
        <v>40</v>
      </c>
      <c r="K6" s="152"/>
      <c r="L6" s="152" t="s">
        <v>41</v>
      </c>
      <c r="M6" s="152"/>
      <c r="N6" s="152" t="s">
        <v>42</v>
      </c>
      <c r="O6" s="152"/>
      <c r="P6" s="152"/>
      <c r="Q6" s="152"/>
      <c r="R6" s="152" t="s">
        <v>43</v>
      </c>
    </row>
    <row r="7" spans="1:18" ht="27" customHeight="1">
      <c r="A7" s="153"/>
      <c r="B7" s="179" t="s">
        <v>8</v>
      </c>
      <c r="C7" s="156" t="s">
        <v>44</v>
      </c>
      <c r="D7" s="156" t="s">
        <v>45</v>
      </c>
      <c r="E7" s="156" t="s">
        <v>46</v>
      </c>
      <c r="F7" s="152"/>
      <c r="G7" s="152"/>
      <c r="H7" s="152"/>
      <c r="I7" s="152"/>
      <c r="J7" s="156" t="s">
        <v>47</v>
      </c>
      <c r="K7" s="156" t="s">
        <v>48</v>
      </c>
      <c r="L7" s="156" t="s">
        <v>47</v>
      </c>
      <c r="M7" s="156" t="s">
        <v>48</v>
      </c>
      <c r="N7" s="152" t="s">
        <v>47</v>
      </c>
      <c r="O7" s="152" t="s">
        <v>48</v>
      </c>
      <c r="P7" s="152"/>
      <c r="Q7" s="152"/>
      <c r="R7" s="152"/>
    </row>
    <row r="8" spans="1:18" ht="40.5" customHeight="1">
      <c r="A8" s="153"/>
      <c r="B8" s="179"/>
      <c r="C8" s="156"/>
      <c r="D8" s="156"/>
      <c r="E8" s="156"/>
      <c r="F8" s="152"/>
      <c r="G8" s="152"/>
      <c r="H8" s="152"/>
      <c r="I8" s="152"/>
      <c r="J8" s="156"/>
      <c r="K8" s="156"/>
      <c r="L8" s="156"/>
      <c r="M8" s="156"/>
      <c r="N8" s="152"/>
      <c r="O8" s="156" t="s">
        <v>49</v>
      </c>
      <c r="P8" s="181" t="s">
        <v>50</v>
      </c>
      <c r="Q8" s="152" t="s">
        <v>51</v>
      </c>
      <c r="R8" s="152"/>
    </row>
    <row r="9" spans="1:18" ht="30" customHeight="1">
      <c r="A9" s="153"/>
      <c r="B9" s="179"/>
      <c r="C9" s="156"/>
      <c r="D9" s="156"/>
      <c r="E9" s="156"/>
      <c r="F9" s="152"/>
      <c r="G9" s="152"/>
      <c r="H9" s="152"/>
      <c r="I9" s="152"/>
      <c r="J9" s="156"/>
      <c r="K9" s="156"/>
      <c r="L9" s="156"/>
      <c r="M9" s="156"/>
      <c r="N9" s="152"/>
      <c r="O9" s="156"/>
      <c r="P9" s="181"/>
      <c r="Q9" s="152"/>
      <c r="R9" s="152"/>
    </row>
    <row r="10" spans="1:18" s="68" customFormat="1" ht="27.75" customHeight="1">
      <c r="A10" s="52">
        <v>1</v>
      </c>
      <c r="B10" s="53">
        <v>2</v>
      </c>
      <c r="C10" s="53">
        <v>3</v>
      </c>
      <c r="D10" s="53">
        <v>4</v>
      </c>
      <c r="E10" s="53" t="s">
        <v>7</v>
      </c>
      <c r="F10" s="53">
        <v>6</v>
      </c>
      <c r="G10" s="53">
        <v>7</v>
      </c>
      <c r="H10" s="53" t="s">
        <v>52</v>
      </c>
      <c r="I10" s="53" t="s">
        <v>53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4" t="s">
        <v>54</v>
      </c>
      <c r="R10" s="54" t="s">
        <v>55</v>
      </c>
    </row>
    <row r="11" spans="1:18" ht="15.75" customHeight="1">
      <c r="A11" s="69" t="s">
        <v>24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18" ht="15.75">
      <c r="A12" s="55" t="s">
        <v>24</v>
      </c>
      <c r="B12" s="56">
        <v>273</v>
      </c>
      <c r="C12" s="57"/>
      <c r="D12" s="79">
        <f aca="true" t="shared" si="0" ref="D12:D22">(POWER(B12/1000,2)*PI())/4</f>
        <v>0.05853493971984843</v>
      </c>
      <c r="E12" s="81">
        <f aca="true" t="shared" si="1" ref="E12:E22">C12*D12</f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8"/>
      <c r="P12" s="58"/>
      <c r="Q12" s="4"/>
      <c r="R12" s="4"/>
    </row>
    <row r="13" spans="1:18" ht="15.75">
      <c r="A13" s="55" t="s">
        <v>25</v>
      </c>
      <c r="B13" s="56">
        <v>219</v>
      </c>
      <c r="C13" s="57"/>
      <c r="D13" s="79">
        <f t="shared" si="0"/>
        <v>0.037668481314705016</v>
      </c>
      <c r="E13" s="81">
        <f>C13*D13</f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8"/>
      <c r="P13" s="58"/>
      <c r="Q13" s="4"/>
      <c r="R13" s="4"/>
    </row>
    <row r="14" spans="1:18" ht="15.75">
      <c r="A14" s="55" t="s">
        <v>27</v>
      </c>
      <c r="B14" s="56">
        <v>159</v>
      </c>
      <c r="C14" s="30"/>
      <c r="D14" s="79">
        <f t="shared" si="0"/>
        <v>0.01985565096885089</v>
      </c>
      <c r="E14" s="81">
        <f>C14*D14</f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8"/>
      <c r="P14" s="58"/>
      <c r="Q14" s="4"/>
      <c r="R14" s="4"/>
    </row>
    <row r="15" spans="1:18" ht="15.75">
      <c r="A15" s="55" t="s">
        <v>28</v>
      </c>
      <c r="B15" s="56">
        <v>127</v>
      </c>
      <c r="C15" s="30"/>
      <c r="D15" s="79">
        <f t="shared" si="0"/>
        <v>0.012667686977437444</v>
      </c>
      <c r="E15" s="81">
        <f t="shared" si="1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8"/>
      <c r="P15" s="58"/>
      <c r="Q15" s="4"/>
      <c r="R15" s="4"/>
    </row>
    <row r="16" spans="1:18" ht="15.75">
      <c r="A16" s="55" t="s">
        <v>29</v>
      </c>
      <c r="B16" s="56">
        <v>108</v>
      </c>
      <c r="C16" s="57">
        <f>6г!C16</f>
        <v>0</v>
      </c>
      <c r="D16" s="79">
        <f t="shared" si="0"/>
        <v>0.009160884177867836</v>
      </c>
      <c r="E16" s="81">
        <f t="shared" si="1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8"/>
      <c r="P16" s="58"/>
      <c r="Q16" s="4"/>
      <c r="R16" s="4"/>
    </row>
    <row r="17" spans="1:18" ht="15.75">
      <c r="A17" s="55" t="s">
        <v>31</v>
      </c>
      <c r="B17" s="56">
        <v>89</v>
      </c>
      <c r="C17" s="57">
        <f>6г!C17</f>
        <v>0</v>
      </c>
      <c r="D17" s="79">
        <f t="shared" si="0"/>
        <v>0.006221138852271187</v>
      </c>
      <c r="E17" s="81">
        <f t="shared" si="1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8"/>
      <c r="P17" s="58"/>
      <c r="Q17" s="4"/>
      <c r="R17" s="4"/>
    </row>
    <row r="18" spans="1:18" ht="15.75">
      <c r="A18" s="55" t="s">
        <v>32</v>
      </c>
      <c r="B18" s="56">
        <v>76</v>
      </c>
      <c r="C18" s="57">
        <f>6г!C18</f>
        <v>0</v>
      </c>
      <c r="D18" s="79">
        <f>(POWER(B18/1000,2)*PI())/4</f>
        <v>0.004536459791783661</v>
      </c>
      <c r="E18" s="81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8"/>
      <c r="P18" s="58"/>
      <c r="Q18" s="4"/>
      <c r="R18" s="4"/>
    </row>
    <row r="19" spans="1:18" ht="15.75">
      <c r="A19" s="55" t="s">
        <v>34</v>
      </c>
      <c r="B19" s="56">
        <v>57</v>
      </c>
      <c r="C19" s="57">
        <f>6г!C19</f>
        <v>0</v>
      </c>
      <c r="D19" s="79">
        <f t="shared" si="0"/>
        <v>0.0025517586328783095</v>
      </c>
      <c r="E19" s="81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8"/>
      <c r="P19" s="58"/>
      <c r="Q19" s="4"/>
      <c r="R19" s="4"/>
    </row>
    <row r="20" spans="1:18" ht="15.75">
      <c r="A20" s="70" t="s">
        <v>35</v>
      </c>
      <c r="B20" s="59">
        <v>40</v>
      </c>
      <c r="C20" s="57">
        <f>6г!C20</f>
        <v>0</v>
      </c>
      <c r="D20" s="79">
        <f t="shared" si="0"/>
        <v>0.0012566370614359172</v>
      </c>
      <c r="E20" s="81">
        <f>C20*D20</f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  <c r="Q20" s="4"/>
      <c r="R20" s="4"/>
    </row>
    <row r="21" spans="1:18" ht="15.75">
      <c r="A21" s="70" t="s">
        <v>36</v>
      </c>
      <c r="B21" s="59">
        <v>25</v>
      </c>
      <c r="C21" s="57"/>
      <c r="D21" s="79">
        <f t="shared" si="0"/>
        <v>0.0004908738521234052</v>
      </c>
      <c r="E21" s="81">
        <f>C21*D21</f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8"/>
      <c r="Q21" s="4"/>
      <c r="R21" s="4"/>
    </row>
    <row r="22" spans="1:18" ht="15.75">
      <c r="A22" s="70" t="s">
        <v>37</v>
      </c>
      <c r="B22" s="59">
        <v>20</v>
      </c>
      <c r="C22" s="57">
        <f>6г!C22</f>
        <v>0</v>
      </c>
      <c r="D22" s="79">
        <f t="shared" si="0"/>
        <v>0.0003141592653589793</v>
      </c>
      <c r="E22" s="81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/>
      <c r="Q22" s="4"/>
      <c r="R22" s="4"/>
    </row>
    <row r="23" spans="1:18" s="72" customFormat="1" ht="15.75">
      <c r="A23" s="60"/>
      <c r="B23" s="60"/>
      <c r="C23" s="71">
        <f>SUM(C12:C22)</f>
        <v>0</v>
      </c>
      <c r="D23" s="60"/>
      <c r="E23" s="82">
        <f>SUM(E12:E22)</f>
        <v>0</v>
      </c>
      <c r="F23" s="61"/>
      <c r="G23" s="62">
        <f>F23*6</f>
        <v>0</v>
      </c>
      <c r="H23" s="62">
        <f>E23+G23</f>
        <v>0</v>
      </c>
      <c r="I23" s="62">
        <f>H23*0.0025*0.985</f>
        <v>0</v>
      </c>
      <c r="J23" s="83">
        <v>4824</v>
      </c>
      <c r="K23" s="83">
        <v>3576</v>
      </c>
      <c r="L23" s="60">
        <f>I23*J23</f>
        <v>0</v>
      </c>
      <c r="M23" s="60">
        <f>I23*K23</f>
        <v>0</v>
      </c>
      <c r="N23" s="62">
        <f>ROUND(L23*(55-5)/1000,3)</f>
        <v>0</v>
      </c>
      <c r="O23" s="62">
        <f>ROUND(M23*(55-15)/1000,3)</f>
        <v>0</v>
      </c>
      <c r="P23" s="63"/>
      <c r="Q23" s="64">
        <f>O23+P23</f>
        <v>0</v>
      </c>
      <c r="R23" s="64">
        <f>Q23+N23</f>
        <v>0</v>
      </c>
    </row>
    <row r="24" spans="14:18" ht="9" customHeight="1">
      <c r="N24" s="180"/>
      <c r="O24" s="180"/>
      <c r="P24" s="180"/>
      <c r="R24" s="10"/>
    </row>
    <row r="25" spans="1:18" ht="17.25" customHeight="1">
      <c r="A25" s="176" t="s">
        <v>72</v>
      </c>
      <c r="B25" s="177"/>
      <c r="C25" s="178"/>
      <c r="D25" s="116">
        <v>1</v>
      </c>
      <c r="E25" s="116">
        <v>2</v>
      </c>
      <c r="F25" s="116">
        <v>3</v>
      </c>
      <c r="G25" s="116">
        <v>4</v>
      </c>
      <c r="H25" s="116">
        <v>5</v>
      </c>
      <c r="I25" s="116">
        <v>6</v>
      </c>
      <c r="J25" s="116">
        <v>7</v>
      </c>
      <c r="K25" s="116">
        <v>8</v>
      </c>
      <c r="L25" s="116">
        <v>9</v>
      </c>
      <c r="M25" s="116">
        <v>10</v>
      </c>
      <c r="N25" s="116">
        <v>11</v>
      </c>
      <c r="O25" s="116">
        <v>12</v>
      </c>
      <c r="P25" s="117" t="s">
        <v>87</v>
      </c>
      <c r="R25" s="10"/>
    </row>
    <row r="26" spans="1:18" ht="17.25" customHeight="1">
      <c r="A26" s="172" t="s">
        <v>117</v>
      </c>
      <c r="B26" s="173"/>
      <c r="C26" s="174"/>
      <c r="D26" s="118">
        <v>31</v>
      </c>
      <c r="E26" s="118">
        <v>28</v>
      </c>
      <c r="F26" s="118">
        <v>31</v>
      </c>
      <c r="G26" s="118">
        <v>30</v>
      </c>
      <c r="H26" s="118">
        <v>31</v>
      </c>
      <c r="I26" s="118">
        <v>30</v>
      </c>
      <c r="J26" s="118">
        <v>31</v>
      </c>
      <c r="K26" s="118">
        <v>31</v>
      </c>
      <c r="L26" s="118">
        <v>30</v>
      </c>
      <c r="M26" s="118">
        <v>31</v>
      </c>
      <c r="N26" s="118">
        <v>30</v>
      </c>
      <c r="O26" s="119">
        <v>31</v>
      </c>
      <c r="P26" s="117">
        <f>SUM(D26:O26)</f>
        <v>365</v>
      </c>
      <c r="R26" s="10"/>
    </row>
    <row r="27" spans="1:18" ht="17.25" customHeight="1">
      <c r="A27" s="176" t="s">
        <v>118</v>
      </c>
      <c r="B27" s="177"/>
      <c r="C27" s="178"/>
      <c r="D27" s="118">
        <f>$R$23*D26/$P$26</f>
        <v>0</v>
      </c>
      <c r="E27" s="118">
        <f aca="true" t="shared" si="2" ref="E27:O27">$R$23*E26/$P$26</f>
        <v>0</v>
      </c>
      <c r="F27" s="118">
        <f t="shared" si="2"/>
        <v>0</v>
      </c>
      <c r="G27" s="118">
        <f t="shared" si="2"/>
        <v>0</v>
      </c>
      <c r="H27" s="118">
        <f t="shared" si="2"/>
        <v>0</v>
      </c>
      <c r="I27" s="118">
        <f t="shared" si="2"/>
        <v>0</v>
      </c>
      <c r="J27" s="118">
        <f t="shared" si="2"/>
        <v>0</v>
      </c>
      <c r="K27" s="118">
        <f t="shared" si="2"/>
        <v>0</v>
      </c>
      <c r="L27" s="118">
        <f t="shared" si="2"/>
        <v>0</v>
      </c>
      <c r="M27" s="118">
        <f t="shared" si="2"/>
        <v>0</v>
      </c>
      <c r="N27" s="118">
        <f t="shared" si="2"/>
        <v>0</v>
      </c>
      <c r="O27" s="118">
        <f t="shared" si="2"/>
        <v>0</v>
      </c>
      <c r="P27" s="117">
        <f>SUM(D27:O27)</f>
        <v>0</v>
      </c>
      <c r="R27" s="10"/>
    </row>
    <row r="28" spans="1:18" ht="26.25" customHeight="1">
      <c r="A28" s="115"/>
      <c r="B28" s="115"/>
      <c r="O28" s="102"/>
      <c r="P28" s="102"/>
      <c r="R28" s="10"/>
    </row>
    <row r="29" spans="1:16" s="48" customFormat="1" ht="18.75">
      <c r="A29" s="46"/>
      <c r="B29" s="47"/>
      <c r="C29" s="78" t="s">
        <v>1</v>
      </c>
      <c r="D29" s="1"/>
      <c r="E29" s="17"/>
      <c r="F29" s="17"/>
      <c r="G29" s="18"/>
      <c r="H29" s="47"/>
      <c r="K29" s="49"/>
      <c r="L29" s="17"/>
      <c r="N29" s="17"/>
      <c r="O29" s="17"/>
      <c r="P29" s="85" t="s">
        <v>126</v>
      </c>
    </row>
    <row r="30" spans="1:16" s="48" customFormat="1" ht="9" customHeight="1">
      <c r="A30" s="46"/>
      <c r="B30" s="47"/>
      <c r="C30" s="78"/>
      <c r="D30" s="1"/>
      <c r="E30" s="16"/>
      <c r="F30" s="16"/>
      <c r="G30" s="9"/>
      <c r="H30" s="47"/>
      <c r="I30" s="50"/>
      <c r="J30" s="51"/>
      <c r="K30" s="49"/>
      <c r="L30" s="16"/>
      <c r="M30" s="16"/>
      <c r="N30" s="6"/>
      <c r="O30"/>
      <c r="P30" s="7"/>
    </row>
  </sheetData>
  <sheetProtection/>
  <mergeCells count="32">
    <mergeCell ref="N1:R1"/>
    <mergeCell ref="M7:M9"/>
    <mergeCell ref="N7:N9"/>
    <mergeCell ref="O7:Q7"/>
    <mergeCell ref="O8:O9"/>
    <mergeCell ref="P8:P9"/>
    <mergeCell ref="L6:M6"/>
    <mergeCell ref="G3:R3"/>
    <mergeCell ref="R6:R9"/>
    <mergeCell ref="J7:J9"/>
    <mergeCell ref="A27:C27"/>
    <mergeCell ref="N6:Q6"/>
    <mergeCell ref="J6:K6"/>
    <mergeCell ref="Q8:Q9"/>
    <mergeCell ref="K7:K9"/>
    <mergeCell ref="L7:L9"/>
    <mergeCell ref="B7:B9"/>
    <mergeCell ref="C7:C9"/>
    <mergeCell ref="N24:P24"/>
    <mergeCell ref="A25:C25"/>
    <mergeCell ref="G2:R2"/>
    <mergeCell ref="A5:R5"/>
    <mergeCell ref="A6:A9"/>
    <mergeCell ref="B6:E6"/>
    <mergeCell ref="F6:F9"/>
    <mergeCell ref="G6:G9"/>
    <mergeCell ref="H6:H9"/>
    <mergeCell ref="I6:I9"/>
    <mergeCell ref="A26:C26"/>
    <mergeCell ref="B11:R11"/>
    <mergeCell ref="D7:D9"/>
    <mergeCell ref="E7:E9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Yurlova</cp:lastModifiedBy>
  <cp:lastPrinted>2016-09-06T10:38:28Z</cp:lastPrinted>
  <dcterms:created xsi:type="dcterms:W3CDTF">2013-10-04T10:35:03Z</dcterms:created>
  <dcterms:modified xsi:type="dcterms:W3CDTF">2017-02-17T13:02:48Z</dcterms:modified>
  <cp:category/>
  <cp:version/>
  <cp:contentType/>
  <cp:contentStatus/>
</cp:coreProperties>
</file>